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uzarovam\Desktop\tabulky nové platy\"/>
    </mc:Choice>
  </mc:AlternateContent>
  <xr:revisionPtr revIDLastSave="0" documentId="13_ncr:1_{30730D67-3A6B-4C26-9D42-B06BD2DC3F8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10" i="1" l="1"/>
  <c r="G10" i="1" l="1"/>
  <c r="H51" i="1"/>
  <c r="G8" i="1" s="1"/>
  <c r="E51" i="1"/>
  <c r="D11" i="1" s="1"/>
  <c r="D12" i="1" s="1"/>
  <c r="D51" i="1"/>
  <c r="D13" i="1" l="1"/>
  <c r="G11" i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<sst xmlns="http://schemas.openxmlformats.org/spreadsheetml/2006/main" count="194" uniqueCount="125">
  <si>
    <t>Návod na práci s hodnoticí tabulkou</t>
  </si>
  <si>
    <t>1.</t>
  </si>
  <si>
    <r>
      <t xml:space="preserve">Tabulka obsahuje automatické výpočty. Buňky se vzorci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  <r>
      <rPr>
        <sz val="11"/>
        <color theme="1"/>
        <rFont val="Calibri"/>
        <family val="2"/>
        <charset val="238"/>
        <scheme val="minor"/>
      </rPr>
      <t>.</t>
    </r>
  </si>
  <si>
    <t>2.</t>
  </si>
  <si>
    <t>Tabulka vás provede procesem hodnocení. V 1. kroku ředitel při přípravě na schůzku se zřizovatelem vyplní vlastní hodnocení, v 2. kroku následuje rozhovor, na základě kterého vyplní své hodnocení zřizovatel, a ve 3. kroku zřizovatel na základě rozhovoru definuje rozvojové cíle pro cílové odměny a stanoví termíny plnění.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</si>
  <si>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</si>
  <si>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</si>
  <si>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zřizovatel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</si>
  <si>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</si>
  <si>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brání.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</si>
  <si>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</si>
  <si>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</si>
  <si>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</si>
  <si>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</si>
  <si>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</si>
  <si>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</si>
  <si>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</si>
  <si>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</si>
  <si>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</si>
  <si>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</si>
  <si>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</si>
  <si>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Poměr nárokových a nenárokových složek se již vyplní automaticky. Zde si je možné zkontrolovat poměr těchto složek, zda je dostatečně zohledněna motivační funkce nenárokových složek.</t>
  </si>
  <si>
    <r>
      <t>KRITÉRIA HODNOCENÍ ŘEDITELE ZŠ A MŠ</t>
    </r>
    <r>
      <rPr>
        <sz val="20"/>
        <color theme="0"/>
        <rFont val="Arial Black"/>
        <family val="2"/>
        <charset val="238"/>
      </rPr>
      <t xml:space="preserve"> </t>
    </r>
    <r>
      <rPr>
        <sz val="14"/>
        <color theme="0"/>
        <rFont val="Arial Black"/>
        <family val="2"/>
        <charset val="238"/>
      </rPr>
      <t>(společný právní subjekt)</t>
    </r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</si>
  <si>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</si>
  <si>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</si>
  <si>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</si>
  <si>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</si>
  <si>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</si>
  <si>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</si>
  <si>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</si>
  <si>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</si>
  <si>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</si>
  <si>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</si>
  <si>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</si>
  <si>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 xml:space="preserve">Mimořádné odměny 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</si>
  <si>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</si>
  <si>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</si>
  <si>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</si>
  <si>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</si>
  <si>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</si>
  <si>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</si>
  <si>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</si>
  <si>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</si>
  <si>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</si>
  <si>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</si>
  <si>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</si>
  <si>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</si>
  <si>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</si>
  <si>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</si>
  <si>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</si>
  <si>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</si>
  <si>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</si>
  <si>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</si>
  <si>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</si>
  <si>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</si>
  <si>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</si>
  <si>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</si>
  <si>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</si>
  <si>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</si>
  <si>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</si>
  <si>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</si>
  <si>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</si>
  <si>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 rodiči dětí/školskou radou a jsou veřejně dostupné tak,  aby se s nimi rodiče mohli seznámit.</t>
  </si>
  <si>
    <t>Cíle rozvoje školy jsou v souladu se Strategií 2030+.</t>
  </si>
  <si>
    <t>2. Spolupráce a komunikace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</si>
  <si>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</si>
  <si>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jejich zapojení do života školy. Případné konflikty a stížnosti řeší škola profesionálně a konstruktivním způsobem.</t>
  </si>
  <si>
    <t>Zaměstnanci školy komunikují a jednají s dětmi/žáky, kolegy i rodiči respektujícím a přátelským způsobem.</t>
  </si>
  <si>
    <t>Škola se v souladu s ŠVP zapojuje do života v obci a spolupracuje se školami i dalšími organizacemi v regionu.</t>
  </si>
  <si>
    <t>Navázat spolupráci se ZŠ a MŠ Horní Dolní a MAPem - min. 3 akce za rok</t>
  </si>
  <si>
    <t>3. Klima školy</t>
  </si>
  <si>
    <t>Škola respektuje individuální potřeby dítěte/žáka a podporuje týmovou spolupráci, např. v případě žáků zapojení se do školních samospráv, podílení se na tvorbě pravidel atp.</t>
  </si>
  <si>
    <t>Jeden pedagog bude proškolen v metodách participace žáků</t>
  </si>
  <si>
    <t>Škola věnuje pozornost osobnostnímu rozvoji a psychosociálním potřebám dítěte.</t>
  </si>
  <si>
    <t xml:space="preserve">Škola vytváří prostředí, které je čisté, udržované a podnětné. 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</si>
  <si>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</si>
  <si>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</si>
  <si>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</si>
  <si>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</si>
  <si>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</si>
  <si>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</si>
  <si>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 a bude upraven jídelníček.</t>
  </si>
  <si>
    <t>Ředitel podporuje spolupráci, poskytování vzájemné podpory a zpětné vazby pedagogů uvnitř školy, příp. i s pedagogy jiných škol.</t>
  </si>
  <si>
    <t>5. Kvalitní vzdělávání/výuka</t>
  </si>
  <si>
    <t>Ředitel pravidelně vyhodnocuje obsah i metody výuky, zda jsou v souladu s cíli ve ŠVP, podporují individuální přístup a motivují děti/žáky k rozvoji vzdělávání.</t>
  </si>
  <si>
    <t xml:space="preserve">Ředitel pravidelně vyhodnocuje výsledky dětí/žáků vzhledem ke vzdělávacím cílům ve ŠVP a přijímá potřebná opatření pro zlepšení. </t>
  </si>
  <si>
    <t>Škola systematicky sleduje vzdělávací pokrok každého dítěte/žáka. Zohledňuje jeho individuální potřeby, znalosti, podporuje jeho tvořivost a samostatnost.</t>
  </si>
  <si>
    <t>Škola vyváženě a účelně zařazuje různé metody a formy vzdělávání: individuální a skupinové; propojuje formální a neformální vzdělávání pro dosažení optimálního rozvoje kompetencí dětí/žáků.</t>
  </si>
  <si>
    <t>6. Podpora dětí/žáků se specifickými potřebami</t>
  </si>
  <si>
    <t>Ředitel podporuje např. formou DVPP rozvoj kompetencí pedagogů v oblasti výuky dětí se speciálními vzdělávacím potřebami a žáků ve škole neúspěšných či nadaných.</t>
  </si>
  <si>
    <t>Škola efektivně spolupracuje s dalšími odbornými pracovišti (PPP, SPC, atd.), nebo má fungující školní poradenské pracoviště. Je připravena přijmout děti/žáky vyžadující speciální péči.</t>
  </si>
  <si>
    <t>Škola se věnuje práci s nadanými dětmi/žáky a nabízí jim činnosti pro jejich individuální rozvoj.</t>
  </si>
  <si>
    <t>Škola uspořádá školní kolo matematické soutěže a v případě úspěšných řešitelů vyšle zástupce okresního kola</t>
  </si>
  <si>
    <t>Děti se speciálními vzdělávacími potřebami a žáci ve školách ohroženi školním neúspěchem mají možnost využívat specifické formy individuální podpory včetně pomůcek a vybavení. Škola aktivně spolupracuje s rodinami těchto dětí.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</si>
  <si>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</si>
  <si>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</si>
  <si>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</si>
  <si>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</si>
  <si>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</si>
  <si>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</si>
  <si>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</si>
  <si>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</si>
  <si>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</si>
  <si>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</si>
  <si>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</si>
  <si>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</si>
  <si>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</si>
  <si>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</si>
  <si>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</si>
  <si>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</si>
  <si>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</si>
  <si>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</si>
  <si>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</si>
  <si>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</si>
  <si>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</si>
  <si>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</si>
  <si>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</si>
  <si>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</si>
  <si>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</si>
  <si>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</si>
  <si>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</si>
  <si>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</si>
  <si>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</si>
  <si>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30.6.2025</t>
    </r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</si>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</sst>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4"/>
      <color theme="0"/>
      <name val="Arial Black"/>
      <family val="2"/>
      <charset val="238"/>
    </font>
    <font>
      <sz val="20"/>
      <color theme="0"/>
      <name val="Arial Black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31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  <border>
      <left style="thin">
        <color rgb="FF428D96"/>
      </left>
      <right style="medium">
        <color rgb="FF428D96"/>
      </right>
      <top/>
      <bottom/>
      <diagonal/>
    </border>
    <border>
      <left style="thin">
        <color rgb="FF428D96"/>
      </left>
      <right style="thin">
        <color rgb="FF428D96"/>
      </right>
      <top/>
      <bottom style="medium">
        <color rgb="FF428D96"/>
      </bottom>
      <diagonal/>
    </border>
    <border>
      <left style="thin">
        <color rgb="FF428D96"/>
      </left>
      <right style="medium">
        <color rgb="FF428D96"/>
      </right>
      <top/>
      <bottom style="medium">
        <color rgb="FF428D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9" borderId="27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0" fillId="2" borderId="21" xfId="0" applyFont="1" applyFill="1" applyBorder="1"/>
    <xf numFmtId="0" fontId="5" fillId="0" borderId="28" xfId="0" applyFont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4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B4" sqref="B4"/>
    </sheetView>
  </sheetViews>
  <sheetFormatPr defaultRowHeight="14.5" x14ac:dyDescent="0.35"/>
  <cols>
    <col min="1" max="1" width="3.1796875" style="8" customWidth="1"/>
    <col min="2" max="2" width="89.1796875" style="103" customWidth="1"/>
  </cols>
  <sheetData>
    <row r="1" spans="1:2" ht="41.5" customHeight="1" x14ac:dyDescent="0.35">
      <c r="A1" s="10" t="s">
        <v>0</v>
      </c>
      <c r="B1" s="102"/>
    </row>
    <row r="3" spans="1:2" ht="29" x14ac:dyDescent="0.35">
      <c r="A3" s="8" t="s">
        <v>1</v>
      </c>
      <c r="B3" s="103" t="s">
        <v>2</v>
      </c>
    </row>
    <row r="4" spans="1:2" ht="58" x14ac:dyDescent="0.35">
      <c r="A4" s="8" t="s">
        <v>3</v>
      </c>
      <c r="B4" s="103" t="s">
        <v>4</v>
      </c>
    </row>
    <row r="5" spans="1:2" ht="29" x14ac:dyDescent="0.35">
      <c r="A5" s="8" t="s">
        <v>5</v>
      </c>
      <c r="B5" s="103" t="s">
        <v>6</v>
      </c>
    </row>
    <row r="6" spans="1:2" ht="43.5" x14ac:dyDescent="0.35">
      <c r="B6" s="103" t="s">
        <v>7</v>
      </c>
    </row>
    <row r="7" spans="1:2" ht="43.5" x14ac:dyDescent="0.35">
      <c r="A7" s="8" t="s">
        <v>8</v>
      </c>
      <c r="B7" s="103" t="s">
        <v>9</v>
      </c>
    </row>
    <row r="8" spans="1:2" x14ac:dyDescent="0.35">
      <c r="A8" s="8" t="s">
        <v>10</v>
      </c>
      <c r="B8" s="103" t="s">
        <v>11</v>
      </c>
    </row>
    <row r="9" spans="1:2" x14ac:dyDescent="0.35">
      <c r="A9" s="8" t="s">
        <v>12</v>
      </c>
      <c r="B9" s="103" t="s">
        <v>13</v>
      </c>
    </row>
    <row r="10" spans="1:2" ht="43.5" x14ac:dyDescent="0.35">
      <c r="A10" s="8" t="s">
        <v>14</v>
      </c>
      <c r="B10" s="103" t="s">
        <v>15</v>
      </c>
    </row>
    <row r="11" spans="1:2" ht="43.5" x14ac:dyDescent="0.35">
      <c r="A11" s="8" t="s">
        <v>16</v>
      </c>
      <c r="B11" s="103" t="s">
        <v>17</v>
      </c>
    </row>
    <row r="12" spans="1:2" ht="29" x14ac:dyDescent="0.35">
      <c r="A12" s="8" t="s">
        <v>18</v>
      </c>
      <c r="B12" s="103" t="s">
        <v>19</v>
      </c>
    </row>
    <row r="13" spans="1:2" ht="29" x14ac:dyDescent="0.35">
      <c r="A13" s="8" t="s">
        <v>20</v>
      </c>
      <c r="B13" s="103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zoomScale="106" zoomScaleNormal="106" workbookViewId="0">
      <selection activeCell="D5" sqref="D5"/>
    </sheetView>
  </sheetViews>
  <sheetFormatPr defaultRowHeight="14.5" x14ac:dyDescent="0.35"/>
  <cols>
    <col min="1" max="1" width="3.81640625" style="1" customWidth="1"/>
    <col min="2" max="2" width="44.453125" style="2" customWidth="1"/>
    <col min="3" max="3" width="26.81640625" customWidth="1"/>
    <col min="4" max="4" width="13.453125" bestFit="1" customWidth="1"/>
    <col min="5" max="5" width="9.81640625" bestFit="1" customWidth="1"/>
    <col min="6" max="6" width="27.1796875" customWidth="1"/>
    <col min="7" max="7" width="14.81640625" customWidth="1"/>
    <col min="8" max="8" width="11.81640625" bestFit="1" customWidth="1"/>
    <col min="9" max="9" width="13.26953125" customWidth="1"/>
  </cols>
  <sheetData>
    <row r="1" spans="1:9" ht="48.75" customHeight="1" x14ac:dyDescent="0.35">
      <c r="A1" s="109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9" ht="15" thickBot="1" x14ac:dyDescent="0.4"/>
    <row r="3" spans="1:9" x14ac:dyDescent="0.35">
      <c r="B3" s="89" t="s">
        <v>23</v>
      </c>
      <c r="C3" s="85" t="s">
        <v>24</v>
      </c>
      <c r="D3" s="86"/>
      <c r="F3" s="65" t="s">
        <v>25</v>
      </c>
      <c r="G3" s="66"/>
    </row>
    <row r="4" spans="1:9" ht="15" customHeight="1" thickBot="1" x14ac:dyDescent="0.4">
      <c r="B4" s="88"/>
      <c r="C4" s="87" t="s">
        <v>26</v>
      </c>
      <c r="D4" s="84">
        <v>13</v>
      </c>
      <c r="E4" s="6"/>
      <c r="F4" s="56" t="s">
        <v>27</v>
      </c>
      <c r="G4" s="67" t="s">
        <v>124</v>
      </c>
    </row>
    <row r="5" spans="1:9" ht="15" customHeight="1" x14ac:dyDescent="0.35">
      <c r="C5" s="56" t="s">
        <v>28</v>
      </c>
      <c r="D5" s="74">
        <v>5</v>
      </c>
      <c r="F5" s="68" t="s">
        <v>29</v>
      </c>
      <c r="G5" s="69">
        <v>46183</v>
      </c>
    </row>
    <row r="6" spans="1:9" x14ac:dyDescent="0.35">
      <c r="C6" s="59" t="s">
        <v>30</v>
      </c>
      <c r="D6" s="77">
        <f>INDEX('platová tabulka'!$B$5:$L$11,MATCH(D5,'platová tabulka'!$A$5:$A$11,0),MATCH($D$4,'platová tabulka'!$B$4:$L$4,0))</f>
        <v>47750</v>
      </c>
      <c r="F6" s="56" t="s">
        <v>31</v>
      </c>
      <c r="G6" s="70"/>
    </row>
    <row r="7" spans="1:9" x14ac:dyDescent="0.35">
      <c r="B7" s="90" t="s">
        <v>32</v>
      </c>
      <c r="C7" s="56" t="s">
        <v>33</v>
      </c>
      <c r="D7" s="75">
        <f>VLOOKUP(7,'platová tabulka'!$A$4:$L$11,D4-2,0)</f>
        <v>52970</v>
      </c>
      <c r="F7" s="104" t="s">
        <v>34</v>
      </c>
      <c r="G7" s="71">
        <v>40000</v>
      </c>
      <c r="H7" s="4"/>
    </row>
    <row r="8" spans="1:9" ht="15" thickBot="1" x14ac:dyDescent="0.4">
      <c r="A8">
        <v>0</v>
      </c>
      <c r="B8" s="2" t="s">
        <v>35</v>
      </c>
      <c r="C8" s="59" t="s">
        <v>36</v>
      </c>
      <c r="D8" s="71">
        <v>3000</v>
      </c>
      <c r="F8" s="72" t="s">
        <v>123</v>
      </c>
      <c r="G8" s="73">
        <f>H51</f>
        <v>36000</v>
      </c>
      <c r="H8" s="4"/>
    </row>
    <row r="9" spans="1:9" ht="15" thickBot="1" x14ac:dyDescent="0.4">
      <c r="A9">
        <v>1</v>
      </c>
      <c r="B9" s="2" t="s">
        <v>37</v>
      </c>
      <c r="C9" s="56" t="s">
        <v>38</v>
      </c>
      <c r="D9" s="76">
        <v>0.3</v>
      </c>
      <c r="H9" s="4"/>
    </row>
    <row r="10" spans="1:9" ht="15" thickBot="1" x14ac:dyDescent="0.4">
      <c r="A10">
        <v>2</v>
      </c>
      <c r="B10" s="2" t="s">
        <v>39</v>
      </c>
      <c r="C10" s="62" t="s">
        <v>40</v>
      </c>
      <c r="D10" s="78">
        <f>D7*D9</f>
        <v>15891</v>
      </c>
      <c r="F10" s="53" t="s">
        <v>41</v>
      </c>
      <c r="G10" s="54">
        <f>(D6+D10)*12</f>
        <v>763692</v>
      </c>
      <c r="H10" s="55">
        <f>G10/G12</f>
        <v>0.77652981272970834</v>
      </c>
    </row>
    <row r="11" spans="1:9" x14ac:dyDescent="0.35">
      <c r="A11">
        <v>3</v>
      </c>
      <c r="B11" s="2" t="s">
        <v>42</v>
      </c>
      <c r="C11" s="79" t="s">
        <v>43</v>
      </c>
      <c r="D11" s="80">
        <f>E51/A13</f>
        <v>0.45238095238095238</v>
      </c>
      <c r="F11" s="59" t="s">
        <v>44</v>
      </c>
      <c r="G11" s="60">
        <f>(D12*12)+G7+G8</f>
        <v>219775.71428571429</v>
      </c>
      <c r="H11" s="61">
        <f>G11/G12</f>
        <v>0.22347018727029169</v>
      </c>
    </row>
    <row r="12" spans="1:9" x14ac:dyDescent="0.35">
      <c r="C12" s="81" t="s">
        <v>45</v>
      </c>
      <c r="D12" s="82">
        <f>D11*D7*0.5</f>
        <v>11981.309523809525</v>
      </c>
      <c r="E12" s="5"/>
      <c r="F12" s="56" t="s">
        <v>46</v>
      </c>
      <c r="G12" s="57">
        <f>G10+G11</f>
        <v>983467.71428571432</v>
      </c>
      <c r="H12" s="58"/>
    </row>
    <row r="13" spans="1:9" ht="15" thickBot="1" x14ac:dyDescent="0.4">
      <c r="A13" s="7">
        <v>84</v>
      </c>
      <c r="B13" s="2" t="s">
        <v>47</v>
      </c>
      <c r="C13" s="72" t="s">
        <v>48</v>
      </c>
      <c r="D13" s="83">
        <f>D6+D10+D12+D8</f>
        <v>78622.309523809527</v>
      </c>
      <c r="F13" s="62" t="s">
        <v>49</v>
      </c>
      <c r="G13" s="63">
        <f>G12/12</f>
        <v>81955.642857142855</v>
      </c>
      <c r="H13" s="64"/>
    </row>
    <row r="14" spans="1:9" x14ac:dyDescent="0.35">
      <c r="A14" s="7"/>
    </row>
    <row r="16" spans="1:9" ht="14.5" customHeight="1" x14ac:dyDescent="0.35">
      <c r="A16" s="51" t="s">
        <v>50</v>
      </c>
      <c r="B16" s="35"/>
      <c r="C16" s="36" t="s">
        <v>51</v>
      </c>
      <c r="D16" s="36" t="s">
        <v>52</v>
      </c>
      <c r="E16" s="36" t="s">
        <v>53</v>
      </c>
      <c r="F16" s="37" t="s">
        <v>54</v>
      </c>
      <c r="G16" s="37" t="s">
        <v>55</v>
      </c>
      <c r="H16" s="37" t="s">
        <v>56</v>
      </c>
      <c r="I16" s="46" t="s">
        <v>57</v>
      </c>
    </row>
    <row r="17" spans="1:9" ht="43.5" x14ac:dyDescent="0.35">
      <c r="A17" s="42" t="s">
        <v>1</v>
      </c>
      <c r="B17" s="30" t="s">
        <v>58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5" customHeight="1" x14ac:dyDescent="0.35">
      <c r="A18" s="42" t="s">
        <v>3</v>
      </c>
      <c r="B18" s="25" t="s">
        <v>59</v>
      </c>
      <c r="C18" s="19"/>
      <c r="D18" s="12">
        <v>0</v>
      </c>
      <c r="E18" s="12">
        <v>0</v>
      </c>
      <c r="F18" s="18" t="s">
        <v>60</v>
      </c>
      <c r="G18" s="17">
        <v>46203</v>
      </c>
      <c r="H18" s="21">
        <v>10000</v>
      </c>
      <c r="I18" s="44"/>
    </row>
    <row r="19" spans="1:9" ht="43.5" x14ac:dyDescent="0.35">
      <c r="A19" s="42" t="s">
        <v>61</v>
      </c>
      <c r="B19" s="25" t="s">
        <v>62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 x14ac:dyDescent="0.35">
      <c r="A20" s="42" t="s">
        <v>8</v>
      </c>
      <c r="B20" s="101" t="s">
        <v>63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5" customHeight="1" x14ac:dyDescent="0.35">
      <c r="A21" s="45" t="s">
        <v>64</v>
      </c>
      <c r="B21" s="35"/>
      <c r="C21" s="36" t="s">
        <v>51</v>
      </c>
      <c r="D21" s="36" t="s">
        <v>52</v>
      </c>
      <c r="E21" s="36" t="s">
        <v>53</v>
      </c>
      <c r="F21" s="37" t="s">
        <v>54</v>
      </c>
      <c r="G21" s="37" t="s">
        <v>55</v>
      </c>
      <c r="H21" s="37" t="s">
        <v>56</v>
      </c>
      <c r="I21" s="46" t="s">
        <v>57</v>
      </c>
    </row>
    <row r="22" spans="1:9" ht="43.5" x14ac:dyDescent="0.35">
      <c r="A22" s="47" t="s">
        <v>1</v>
      </c>
      <c r="B22" s="25" t="s">
        <v>65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650000000000006" customHeight="1" x14ac:dyDescent="0.35">
      <c r="A23" s="42" t="s">
        <v>3</v>
      </c>
      <c r="B23" s="25" t="s">
        <v>66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3.5" x14ac:dyDescent="0.35">
      <c r="A24" s="42" t="s">
        <v>61</v>
      </c>
      <c r="B24" s="25" t="s">
        <v>67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 x14ac:dyDescent="0.35">
      <c r="A25" s="47" t="s">
        <v>8</v>
      </c>
      <c r="B25" s="26" t="s">
        <v>68</v>
      </c>
      <c r="C25" s="19"/>
      <c r="D25" s="12">
        <v>0</v>
      </c>
      <c r="E25" s="12">
        <v>0</v>
      </c>
      <c r="F25" s="18" t="s">
        <v>69</v>
      </c>
      <c r="G25" s="17">
        <v>46203</v>
      </c>
      <c r="H25" s="16">
        <v>8000</v>
      </c>
      <c r="I25" s="44"/>
    </row>
    <row r="26" spans="1:9" ht="14.5" customHeight="1" x14ac:dyDescent="0.35">
      <c r="A26" s="45" t="s">
        <v>70</v>
      </c>
      <c r="B26" s="35"/>
      <c r="C26" s="36" t="s">
        <v>51</v>
      </c>
      <c r="D26" s="36" t="s">
        <v>52</v>
      </c>
      <c r="E26" s="36" t="s">
        <v>53</v>
      </c>
      <c r="F26" s="37" t="s">
        <v>54</v>
      </c>
      <c r="G26" s="37" t="s">
        <v>55</v>
      </c>
      <c r="H26" s="37" t="s">
        <v>56</v>
      </c>
      <c r="I26" s="46" t="s">
        <v>57</v>
      </c>
    </row>
    <row r="27" spans="1:9" ht="58" x14ac:dyDescent="0.35">
      <c r="A27" s="47" t="s">
        <v>1</v>
      </c>
      <c r="B27" s="25" t="s">
        <v>71</v>
      </c>
      <c r="C27" s="11"/>
      <c r="D27" s="12">
        <v>1</v>
      </c>
      <c r="E27" s="12">
        <v>0</v>
      </c>
      <c r="F27" s="18" t="s">
        <v>72</v>
      </c>
      <c r="G27" s="28">
        <v>46203</v>
      </c>
      <c r="H27" s="21">
        <v>2000</v>
      </c>
      <c r="I27" s="44"/>
    </row>
    <row r="28" spans="1:9" ht="30" customHeight="1" x14ac:dyDescent="0.35">
      <c r="A28" s="47" t="s">
        <v>3</v>
      </c>
      <c r="B28" s="25" t="s">
        <v>73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29" x14ac:dyDescent="0.35">
      <c r="A29" s="47" t="s">
        <v>61</v>
      </c>
      <c r="B29" s="25" t="s">
        <v>74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5" customHeight="1" x14ac:dyDescent="0.35">
      <c r="A30" s="47" t="s">
        <v>8</v>
      </c>
      <c r="B30" s="26" t="s">
        <v>75</v>
      </c>
      <c r="C30" s="11"/>
      <c r="D30" s="12">
        <v>0</v>
      </c>
      <c r="E30" s="12">
        <v>0</v>
      </c>
      <c r="F30" s="18" t="s">
        <v>76</v>
      </c>
      <c r="G30" s="17">
        <v>46203</v>
      </c>
      <c r="H30" s="21">
        <v>10000</v>
      </c>
      <c r="I30" s="44"/>
    </row>
    <row r="31" spans="1:9" ht="14.5" customHeight="1" x14ac:dyDescent="0.35">
      <c r="A31" s="45" t="s">
        <v>77</v>
      </c>
      <c r="B31" s="35"/>
      <c r="C31" s="36" t="s">
        <v>51</v>
      </c>
      <c r="D31" s="36" t="s">
        <v>52</v>
      </c>
      <c r="E31" s="36" t="s">
        <v>53</v>
      </c>
      <c r="F31" s="37" t="s">
        <v>54</v>
      </c>
      <c r="G31" s="37" t="s">
        <v>55</v>
      </c>
      <c r="H31" s="37" t="s">
        <v>56</v>
      </c>
      <c r="I31" s="46" t="s">
        <v>57</v>
      </c>
    </row>
    <row r="32" spans="1:9" ht="29" x14ac:dyDescent="0.35">
      <c r="A32" s="47" t="s">
        <v>1</v>
      </c>
      <c r="B32" s="25" t="s">
        <v>78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5" customHeight="1" x14ac:dyDescent="0.35">
      <c r="A33" s="47" t="s">
        <v>3</v>
      </c>
      <c r="B33" s="25" t="s">
        <v>79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150000000000006" customHeight="1" x14ac:dyDescent="0.35">
      <c r="A34" s="47" t="s">
        <v>61</v>
      </c>
      <c r="B34" s="25" t="s">
        <v>80</v>
      </c>
      <c r="C34" s="11"/>
      <c r="D34" s="12">
        <v>2</v>
      </c>
      <c r="E34" s="12">
        <v>1</v>
      </c>
      <c r="F34" s="18" t="s">
        <v>81</v>
      </c>
      <c r="G34" s="28">
        <v>46203</v>
      </c>
      <c r="H34" s="21">
        <v>4000</v>
      </c>
      <c r="I34" s="44"/>
    </row>
    <row r="35" spans="1:9" ht="43.5" x14ac:dyDescent="0.35">
      <c r="A35" s="47" t="s">
        <v>8</v>
      </c>
      <c r="B35" s="26" t="s">
        <v>82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5" customHeight="1" x14ac:dyDescent="0.35">
      <c r="A36" s="45" t="s">
        <v>83</v>
      </c>
      <c r="B36" s="35"/>
      <c r="C36" s="36" t="s">
        <v>51</v>
      </c>
      <c r="D36" s="36" t="s">
        <v>52</v>
      </c>
      <c r="E36" s="36" t="s">
        <v>53</v>
      </c>
      <c r="F36" s="37" t="s">
        <v>54</v>
      </c>
      <c r="G36" s="37" t="s">
        <v>55</v>
      </c>
      <c r="H36" s="37" t="s">
        <v>56</v>
      </c>
      <c r="I36" s="46" t="s">
        <v>57</v>
      </c>
    </row>
    <row r="37" spans="1:9" ht="58" x14ac:dyDescent="0.35">
      <c r="A37" s="47" t="s">
        <v>1</v>
      </c>
      <c r="B37" s="25" t="s">
        <v>84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3.5" x14ac:dyDescent="0.35">
      <c r="A38" s="47" t="s">
        <v>3</v>
      </c>
      <c r="B38" s="25" t="s">
        <v>85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58" x14ac:dyDescent="0.35">
      <c r="A39" s="47" t="s">
        <v>61</v>
      </c>
      <c r="B39" s="25" t="s">
        <v>86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650000000000006" customHeight="1" x14ac:dyDescent="0.35">
      <c r="A40" s="47" t="s">
        <v>8</v>
      </c>
      <c r="B40" s="26" t="s">
        <v>87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5" customHeight="1" x14ac:dyDescent="0.35">
      <c r="A41" s="49" t="s">
        <v>88</v>
      </c>
      <c r="B41" s="22"/>
      <c r="C41" s="23" t="s">
        <v>51</v>
      </c>
      <c r="D41" s="23" t="s">
        <v>52</v>
      </c>
      <c r="E41" s="23" t="s">
        <v>53</v>
      </c>
      <c r="F41" s="27" t="s">
        <v>54</v>
      </c>
      <c r="G41" s="24" t="s">
        <v>55</v>
      </c>
      <c r="H41" s="24" t="s">
        <v>56</v>
      </c>
      <c r="I41" s="50" t="s">
        <v>57</v>
      </c>
    </row>
    <row r="42" spans="1:9" ht="58" x14ac:dyDescent="0.35">
      <c r="A42" s="47" t="s">
        <v>1</v>
      </c>
      <c r="B42" s="25" t="s">
        <v>89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58" x14ac:dyDescent="0.35">
      <c r="A43" s="47" t="s">
        <v>3</v>
      </c>
      <c r="B43" s="25" t="s">
        <v>90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58" x14ac:dyDescent="0.35">
      <c r="A44" s="47" t="s">
        <v>61</v>
      </c>
      <c r="B44" s="25" t="s">
        <v>91</v>
      </c>
      <c r="C44" s="11"/>
      <c r="D44" s="12">
        <v>1</v>
      </c>
      <c r="E44" s="12">
        <v>1</v>
      </c>
      <c r="F44" s="13" t="s">
        <v>92</v>
      </c>
      <c r="G44" s="29">
        <v>46203</v>
      </c>
      <c r="H44" s="14">
        <v>2000</v>
      </c>
      <c r="I44" s="48"/>
    </row>
    <row r="45" spans="1:9" ht="72.5" x14ac:dyDescent="0.35">
      <c r="A45" s="47" t="s">
        <v>8</v>
      </c>
      <c r="B45" s="26" t="s">
        <v>93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5" customHeight="1" x14ac:dyDescent="0.35">
      <c r="A46" s="45" t="s">
        <v>94</v>
      </c>
      <c r="B46" s="35"/>
      <c r="C46" s="36" t="s">
        <v>51</v>
      </c>
      <c r="D46" s="36" t="s">
        <v>52</v>
      </c>
      <c r="E46" s="36" t="s">
        <v>53</v>
      </c>
      <c r="F46" s="37" t="s">
        <v>54</v>
      </c>
      <c r="G46" s="37" t="s">
        <v>55</v>
      </c>
      <c r="H46" s="37" t="s">
        <v>56</v>
      </c>
      <c r="I46" s="46" t="s">
        <v>57</v>
      </c>
    </row>
    <row r="47" spans="1:9" ht="58" x14ac:dyDescent="0.35">
      <c r="A47" s="42" t="s">
        <v>1</v>
      </c>
      <c r="B47" s="25" t="s">
        <v>95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150000000000006" customHeight="1" x14ac:dyDescent="0.35">
      <c r="A48" s="42" t="s">
        <v>3</v>
      </c>
      <c r="B48" s="25" t="s">
        <v>96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2.5" x14ac:dyDescent="0.35">
      <c r="A49" s="42" t="s">
        <v>61</v>
      </c>
      <c r="B49" s="25" t="s">
        <v>97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 x14ac:dyDescent="0.35">
      <c r="A50" s="42" t="s">
        <v>8</v>
      </c>
      <c r="B50" s="38" t="s">
        <v>98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 x14ac:dyDescent="0.35">
      <c r="A51" s="52"/>
      <c r="B51" s="40"/>
      <c r="C51" s="41" t="s">
        <v>99</v>
      </c>
      <c r="D51" s="36">
        <f>SUM(D17:D50)</f>
        <v>45</v>
      </c>
      <c r="E51" s="36">
        <f>SUM(E17:E50)</f>
        <v>38</v>
      </c>
      <c r="F51" s="37"/>
      <c r="G51" s="37" t="s">
        <v>100</v>
      </c>
      <c r="H51" s="37">
        <f>SUM(H17:H50)</f>
        <v>36000</v>
      </c>
      <c r="I51" s="46"/>
    </row>
    <row r="52" spans="1:9" x14ac:dyDescent="0.35">
      <c r="E52" s="3"/>
    </row>
    <row r="53" spans="1:9" x14ac:dyDescent="0.3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90" zoomScaleNormal="90" workbookViewId="0">
      <selection activeCell="C16" sqref="C16"/>
    </sheetView>
  </sheetViews>
  <sheetFormatPr defaultRowHeight="14.5" x14ac:dyDescent="0.35"/>
  <cols>
    <col min="1" max="1" width="16.1796875" customWidth="1"/>
    <col min="2" max="2" width="14.1796875" customWidth="1"/>
    <col min="3" max="11" width="11.1796875" customWidth="1"/>
    <col min="12" max="12" width="12.1796875" customWidth="1"/>
    <col min="13" max="13" width="23.81640625" style="5" customWidth="1"/>
  </cols>
  <sheetData>
    <row r="1" spans="1:13" ht="20.149999999999999" customHeight="1" x14ac:dyDescent="0.35">
      <c r="A1" s="110" t="s">
        <v>101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20.149999999999999" customHeight="1" x14ac:dyDescent="0.3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5.25" customHeight="1" x14ac:dyDescent="0.35">
      <c r="A3" s="91" t="s">
        <v>103</v>
      </c>
      <c r="B3" s="92" t="s">
        <v>104</v>
      </c>
      <c r="C3" s="92" t="s">
        <v>105</v>
      </c>
      <c r="D3" s="92" t="s">
        <v>106</v>
      </c>
      <c r="E3" s="92" t="s">
        <v>107</v>
      </c>
      <c r="F3" s="92" t="s">
        <v>108</v>
      </c>
      <c r="G3" s="92" t="s">
        <v>109</v>
      </c>
      <c r="H3" s="92" t="s">
        <v>110</v>
      </c>
      <c r="I3" s="92" t="s">
        <v>111</v>
      </c>
      <c r="J3" s="92" t="s">
        <v>112</v>
      </c>
      <c r="K3" s="92" t="s">
        <v>113</v>
      </c>
      <c r="L3" s="93" t="s">
        <v>114</v>
      </c>
      <c r="M3" s="9" t="s">
        <v>115</v>
      </c>
    </row>
    <row r="4" spans="1:13" x14ac:dyDescent="0.35">
      <c r="A4" s="97"/>
      <c r="B4" s="98">
        <v>4</v>
      </c>
      <c r="C4" s="98">
        <v>5</v>
      </c>
      <c r="D4" s="98">
        <v>6</v>
      </c>
      <c r="E4" s="98">
        <v>7</v>
      </c>
      <c r="F4" s="98">
        <v>8</v>
      </c>
      <c r="G4" s="98">
        <v>9</v>
      </c>
      <c r="H4" s="98">
        <v>10</v>
      </c>
      <c r="I4" s="98">
        <v>11</v>
      </c>
      <c r="J4" s="98">
        <v>12</v>
      </c>
      <c r="K4" s="98">
        <v>13</v>
      </c>
      <c r="L4" s="99">
        <v>14</v>
      </c>
    </row>
    <row r="5" spans="1:13" x14ac:dyDescent="0.35">
      <c r="A5" s="100">
        <v>1</v>
      </c>
      <c r="B5" s="94">
        <v>18630</v>
      </c>
      <c r="C5" s="94">
        <v>20050</v>
      </c>
      <c r="D5" s="94">
        <v>21510</v>
      </c>
      <c r="E5" s="94">
        <v>23140</v>
      </c>
      <c r="F5" s="94">
        <v>28680</v>
      </c>
      <c r="G5" s="94">
        <v>35840</v>
      </c>
      <c r="H5" s="94">
        <v>36130</v>
      </c>
      <c r="I5" s="94">
        <v>36780</v>
      </c>
      <c r="J5" s="94">
        <v>37580</v>
      </c>
      <c r="K5" s="94">
        <v>38480</v>
      </c>
      <c r="L5" s="105">
        <v>37310</v>
      </c>
      <c r="M5" s="5" t="s">
        <v>116</v>
      </c>
    </row>
    <row r="6" spans="1:13" x14ac:dyDescent="0.35">
      <c r="A6" s="96">
        <v>2</v>
      </c>
      <c r="B6" s="95">
        <v>19240</v>
      </c>
      <c r="C6" s="95">
        <v>20690</v>
      </c>
      <c r="D6" s="95">
        <v>22320</v>
      </c>
      <c r="E6" s="95">
        <v>24000</v>
      </c>
      <c r="F6" s="95">
        <v>29500</v>
      </c>
      <c r="G6" s="95">
        <v>36140</v>
      </c>
      <c r="H6" s="95">
        <v>36470</v>
      </c>
      <c r="I6" s="95">
        <v>37430</v>
      </c>
      <c r="J6" s="95">
        <v>38360</v>
      </c>
      <c r="K6" s="95">
        <v>39650</v>
      </c>
      <c r="L6" s="106">
        <v>39050</v>
      </c>
      <c r="M6" s="5" t="s">
        <v>117</v>
      </c>
    </row>
    <row r="7" spans="1:13" x14ac:dyDescent="0.35">
      <c r="A7" s="100">
        <v>3</v>
      </c>
      <c r="B7" s="94">
        <v>20320</v>
      </c>
      <c r="C7" s="94">
        <v>21930</v>
      </c>
      <c r="D7" s="94">
        <v>23620</v>
      </c>
      <c r="E7" s="94">
        <v>25540</v>
      </c>
      <c r="F7" s="94">
        <v>30280</v>
      </c>
      <c r="G7" s="94">
        <v>36570</v>
      </c>
      <c r="H7" s="94">
        <v>37030</v>
      </c>
      <c r="I7" s="94">
        <v>37900</v>
      </c>
      <c r="J7" s="94">
        <v>39910</v>
      </c>
      <c r="K7" s="94">
        <v>41310</v>
      </c>
      <c r="L7" s="105">
        <v>41150</v>
      </c>
      <c r="M7" s="5" t="s">
        <v>118</v>
      </c>
    </row>
    <row r="8" spans="1:13" x14ac:dyDescent="0.35">
      <c r="A8" s="96">
        <v>4</v>
      </c>
      <c r="B8" s="95">
        <v>21590</v>
      </c>
      <c r="C8" s="95">
        <v>23270</v>
      </c>
      <c r="D8" s="95">
        <v>25120</v>
      </c>
      <c r="E8" s="95">
        <v>27020</v>
      </c>
      <c r="F8" s="95">
        <v>31670</v>
      </c>
      <c r="G8" s="95">
        <v>37330</v>
      </c>
      <c r="H8" s="95">
        <v>38170</v>
      </c>
      <c r="I8" s="95">
        <v>39330</v>
      </c>
      <c r="J8" s="95">
        <v>41570</v>
      </c>
      <c r="K8" s="95">
        <v>44350</v>
      </c>
      <c r="L8" s="106">
        <v>44560</v>
      </c>
      <c r="M8" s="5" t="s">
        <v>119</v>
      </c>
    </row>
    <row r="9" spans="1:13" x14ac:dyDescent="0.35">
      <c r="A9" s="100">
        <v>5</v>
      </c>
      <c r="B9" s="94">
        <v>22840</v>
      </c>
      <c r="C9" s="94">
        <v>24660</v>
      </c>
      <c r="D9" s="94">
        <v>26610</v>
      </c>
      <c r="E9" s="94">
        <v>28780</v>
      </c>
      <c r="F9" s="94">
        <v>33070</v>
      </c>
      <c r="G9" s="94">
        <v>38480</v>
      </c>
      <c r="H9" s="94">
        <v>39370</v>
      </c>
      <c r="I9" s="94">
        <v>40980</v>
      </c>
      <c r="J9" s="94">
        <v>44150</v>
      </c>
      <c r="K9" s="94">
        <v>47750</v>
      </c>
      <c r="L9" s="105">
        <v>48960</v>
      </c>
      <c r="M9" s="5" t="s">
        <v>120</v>
      </c>
    </row>
    <row r="10" spans="1:13" x14ac:dyDescent="0.35">
      <c r="A10" s="96">
        <v>6</v>
      </c>
      <c r="B10" s="95">
        <v>24610</v>
      </c>
      <c r="C10" s="95">
        <v>26590</v>
      </c>
      <c r="D10" s="95">
        <v>26640</v>
      </c>
      <c r="E10" s="95">
        <v>30950</v>
      </c>
      <c r="F10" s="95">
        <v>35410</v>
      </c>
      <c r="G10" s="95">
        <v>40460</v>
      </c>
      <c r="H10" s="95">
        <v>41560</v>
      </c>
      <c r="I10" s="95">
        <v>43250</v>
      </c>
      <c r="J10" s="95">
        <v>47840</v>
      </c>
      <c r="K10" s="95">
        <v>51690</v>
      </c>
      <c r="L10" s="106">
        <v>52920</v>
      </c>
      <c r="M10" s="5" t="s">
        <v>121</v>
      </c>
    </row>
    <row r="11" spans="1:13" x14ac:dyDescent="0.35">
      <c r="A11" s="100">
        <v>7</v>
      </c>
      <c r="B11" s="107">
        <v>25250</v>
      </c>
      <c r="C11" s="107">
        <v>27240</v>
      </c>
      <c r="D11" s="107">
        <v>29390</v>
      </c>
      <c r="E11" s="107">
        <v>31760</v>
      </c>
      <c r="F11" s="107">
        <v>36420</v>
      </c>
      <c r="G11" s="107">
        <v>41370</v>
      </c>
      <c r="H11" s="107">
        <v>42440</v>
      </c>
      <c r="I11" s="107">
        <v>44420</v>
      </c>
      <c r="J11" s="107">
        <v>48990</v>
      </c>
      <c r="K11" s="107">
        <v>52970</v>
      </c>
      <c r="L11" s="108">
        <v>54180</v>
      </c>
      <c r="M11" s="5" t="s">
        <v>122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Props1.xml><?xml version="1.0" encoding="utf-8"?>
<ds:datastoreItem xmlns:ds="http://schemas.openxmlformats.org/officeDocument/2006/customXml" ds:itemID="{24E1B1DB-40A7-40A1-BDDB-D2D927144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Pouzarová Marcela</cp:lastModifiedBy>
  <cp:revision/>
  <dcterms:created xsi:type="dcterms:W3CDTF">2021-09-26T10:25:21Z</dcterms:created>
  <dcterms:modified xsi:type="dcterms:W3CDTF">2026-03-18T14:42:16Z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