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-my.sharepoint.com/personal/marcela_pouzarova_msmt_gov_cz/Documents/Hodnocení formulář/"/>
    </mc:Choice>
  </mc:AlternateContent>
  <xr:revisionPtr revIDLastSave="12" documentId="8_{4B827B56-BE63-44C9-84E6-200A098BC5B8}" xr6:coauthVersionLast="47" xr6:coauthVersionMax="47" xr10:uidLastSave="{7A1B25A1-3CD9-44CA-BB28-550DF25CA16D}"/>
  <bookViews>
    <workbookView xWindow="-120" yWindow="-120" windowWidth="29040" windowHeight="15720" firstSheet="1" activeTab="1" xr2:uid="{00000000-000D-0000-FFFF-FFFF00000000}"/>
  </bookViews>
  <sheets>
    <sheet name="legenda" sheetId="3" r:id="rId1"/>
    <sheet name="osobní příplatek a odměny" sheetId="1" r:id="rId2"/>
    <sheet name="platová tabulka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 l="1"/>
  <c r="D10" i="1" l="1"/>
  <c r="G10" i="1" l="1"/>
  <c r="H51" i="1"/>
  <c r="G8" i="1" s="1"/>
  <c r="E51" i="1"/>
  <c r="D11" i="1" s="1"/>
  <c r="D12" i="1" s="1"/>
  <c r="D51" i="1"/>
  <c r="D13" i="1" l="1"/>
  <c r="G11" i="1"/>
  <c r="G12" i="1" s="1"/>
  <c r="H10" i="1" s="1"/>
  <c r="H11" i="1" l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Běťáková Martina</author>
  </authors>
  <commentList>
    <comment ref="C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Běťáková Martina:</t>
        </r>
        <r>
          <rPr>
            <sz val="9"/>
            <color indexed="81"/>
            <rFont val="Tahoma"/>
            <family val="2"/>
            <charset val="238"/>
          </rPr>
          <t xml:space="preserve">
Zde má ředitel možno vepsat svůj komentář k danému kritériu, popsat, jak jej ve škole naplňují, případně vysvětlit, co naplňování brání</t>
        </r>
      </text>
    </comment>
    <comment ref="D1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Běťáková Martina:</t>
        </r>
        <r>
          <rPr>
            <sz val="9"/>
            <color indexed="81"/>
            <rFont val="Tahoma"/>
            <family val="2"/>
            <charset val="238"/>
          </rPr>
          <t xml:space="preserve">
ředitel sám za sebe vyplní počet bodů v rozmezí 0-3 dle legendy. Body se automaticky
 převedou na grafický symbol</t>
        </r>
      </text>
    </comment>
    <comment ref="E1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Běťáková Martina:</t>
        </r>
        <r>
          <rPr>
            <sz val="9"/>
            <color indexed="81"/>
            <rFont val="Tahoma"/>
            <family val="2"/>
            <charset val="238"/>
          </rPr>
          <t xml:space="preserve">
Zřizovatel po rozhovoru s ředitelem vyplní počet bodů v rozmezí 0-3 dle legendy. Body se automatick převedou na grafický symbol</t>
        </r>
      </text>
    </comment>
  </commentList>
</comments>
</file>

<file path=xl/sharedStrings.xml><?xml version="1.0" encoding="utf-8"?>
<sst xmlns="http://schemas.openxmlformats.org/spreadsheetml/2006/main" count="194" uniqueCount="125">
  <si>
    <t>Návod na práci s hodnotící tabulkou</t>
  </si>
  <si>
    <t>1.</t>
  </si>
  <si>
    <r>
      <t xml:space="preserve">Tabulka obsahuje automatické výpočty. Buňky se vzorce jsou uzamčené, aby je uživatelé omylem nezměnili. V případě, že chcete uzamčený vzorec upravit, </t>
    </r>
    <r>
      <rPr>
        <sz val="11"/>
        <color rgb="FFFF0000"/>
        <rFont val="Calibri"/>
        <family val="2"/>
        <charset val="238"/>
        <scheme val="minor"/>
      </rPr>
      <t>odemkněte buňku kódem 2030</t>
    </r>
  </si>
  <si>
    <t>2.</t>
  </si>
  <si>
    <t>Tabulka vás provede proces hodnocení. V 1. kroku ředitel při přípravě na schůzku se zřizovatelem vyplní vlastní hodnocení, v 2. kroku následuje rozhovor, na základě kterého vyplní své hodnocení zřizovatel a ve 3. kroku zřizovatel na základě rozhovoru definuje rozvojové cíle pro cílové odměny a stanoví termíny plnění</t>
  </si>
  <si>
    <t xml:space="preserve">3. </t>
  </si>
  <si>
    <t>Dle legendy je možné za každé kritérium udělit 0-3 body. V tabulce se body automaticky převedou na symboly, které ve výsledku formou semaforu názorně upozorní na silné a slabé stránky.</t>
  </si>
  <si>
    <t>Formulář hodnotí 7 oblastí, každá oblast má 4 kritéria. Kritéria si zřizovtel samozřejmě může přizpůsobit či doplnit. Pokud se změní počet kritérií, je třeba výsledný max. počet bodů uvést v legendě, aby správně fungovaly automatické výpočty.</t>
  </si>
  <si>
    <t>4.</t>
  </si>
  <si>
    <t>Jako první vyplňuje formulář v dostatečném předstihu před schůzkou ředitel. V rámci autoevaluace sám sobě přidělí body a ke každému kritériu může vložit komentář. Do komentáře je vhodné stručně uvést důkazy o naplňování kritéria, případně překážky, které v jeho naplňování brání</t>
  </si>
  <si>
    <t>5.</t>
  </si>
  <si>
    <t xml:space="preserve">Následuje osobní hodnotící pohovor, při kterém je vhodné společně nad jednotlivými kritérii diskutovat. </t>
  </si>
  <si>
    <t>6.</t>
  </si>
  <si>
    <t>Na základě rozhovoru zřizovatel doplní body k jednotlivým kritériím.</t>
  </si>
  <si>
    <t>7.</t>
  </si>
  <si>
    <t>V dalším kroku je vhodné, aby zřizovatel a ředitel společně vyhodnotili slabá místa a naplánovali rozvojové cíle dle metody SMART popsané v metodice. Rozvojovému cíli lze pak přidělit termín a finanční odměnu za jeho splnění. Doporučujeme stanovit max. 6 rozvojových cílů.</t>
  </si>
  <si>
    <t xml:space="preserve">8. </t>
  </si>
  <si>
    <t>Do tabulky "Platový výměr" následně doplní zřizovatel potřebné údaje do aktivních buněk. Ostatní buňky se již dopočítají a vyplní automaticky. Dle výsledků hodnocení se vypočítá nový osobní příplatek. Na základě hodnocení bude vydán nový platový výměr.</t>
  </si>
  <si>
    <t>9.</t>
  </si>
  <si>
    <t>Do tabulky  "Doplňující údaje" zřizovatel doplní termíny. Je zde také prostor vyplnit mimořádnou odměnu nad rámec hodnocení.</t>
  </si>
  <si>
    <t>10.</t>
  </si>
  <si>
    <t>Přehled nárokových a nenárokových složek se již vyplní automaticky. Zde si je možné zkontrolovat, zda poměr těchto složek.</t>
  </si>
  <si>
    <t>KRITÉRIA HODNOCENÍ ŘEDITELE ZŠ</t>
  </si>
  <si>
    <t>Jméno a příjmení ředitele:</t>
  </si>
  <si>
    <t>PLATOVÝ VÝMĚR</t>
  </si>
  <si>
    <t>DOPLŇUJÍCÍ ÚDAJE</t>
  </si>
  <si>
    <t>platová třída</t>
  </si>
  <si>
    <t>Hodnocené období:</t>
  </si>
  <si>
    <t>2024/2025</t>
  </si>
  <si>
    <t>platový stupeň</t>
  </si>
  <si>
    <t>Datum hodnotícího pohovoru:</t>
  </si>
  <si>
    <t>tarifní plat</t>
  </si>
  <si>
    <t>Nový platový výměr k datu:</t>
  </si>
  <si>
    <t>LEGENDA</t>
  </si>
  <si>
    <t>nejvyšší stupeň v platové třídě</t>
  </si>
  <si>
    <t xml:space="preserve">Mimořádné odměny </t>
  </si>
  <si>
    <t>0 - nevyhovující</t>
  </si>
  <si>
    <t>zvláštní příplatky</t>
  </si>
  <si>
    <t>1 - vyžaduje zlepšení</t>
  </si>
  <si>
    <t>příplatek za vedení v %</t>
  </si>
  <si>
    <t>2 - očekávaná úroveň</t>
  </si>
  <si>
    <t>příplatek za vedení</t>
  </si>
  <si>
    <t>Nárokové složky za rok</t>
  </si>
  <si>
    <t>3 - výborná úroveň</t>
  </si>
  <si>
    <t>výsledek hodnocení</t>
  </si>
  <si>
    <t>Nenárokové složky za rok</t>
  </si>
  <si>
    <t>osobní příplatek dle hodnocení</t>
  </si>
  <si>
    <t>Celkem za rok</t>
  </si>
  <si>
    <t>max. počet bodů za kritéria (28x3=84)</t>
  </si>
  <si>
    <t>Hrubý plat celkem</t>
  </si>
  <si>
    <t>Měsíční průměr</t>
  </si>
  <si>
    <t>1. Koncepce a rozvoj školy</t>
  </si>
  <si>
    <t>komentář ředitele</t>
  </si>
  <si>
    <t>ředitel</t>
  </si>
  <si>
    <t>zřizovatel</t>
  </si>
  <si>
    <t xml:space="preserve">stanovení cíle </t>
  </si>
  <si>
    <t>termín do</t>
  </si>
  <si>
    <t>odměna</t>
  </si>
  <si>
    <t>splněno dne</t>
  </si>
  <si>
    <t>Škola má jasně formulované cíle rozvoje školy, které jsou promítnuty do ŠVP. Pedagogové cíle znají a naplňují.</t>
  </si>
  <si>
    <t>Ředitel školy dokáže popsat a dokladovat způsob vlastního hodnocení školy.</t>
  </si>
  <si>
    <t>Připravit návrh autoevaluace školy</t>
  </si>
  <si>
    <t>3.</t>
  </si>
  <si>
    <t>Cíle rozvoje školy jsou projednávány se školskou radou a jsou veřejně dostupné tak,  aby se s nimi rodiče žáků mohli seznámit.</t>
  </si>
  <si>
    <t>Cíle rozvoje školy jsou v souladu se Strategií 2030+</t>
  </si>
  <si>
    <t>2. Spolupráce a komunikace</t>
  </si>
  <si>
    <t>Ředitel školy spolupracuje se zřizovatelem, včas ho informuje o důležitých záležitostech, projednává s ním zásadní rozhodnutí.</t>
  </si>
  <si>
    <t>Ředitel školy spolupracuje se školskou radou, umožňuje rodičům přicházet s vlastními podněty a podporuje zapojení rodičů do života školy. Případné konflikty a stížnosti řeší škola profesionálně a konstruktivním způsobem.</t>
  </si>
  <si>
    <t>Zaměstnanci školy komunikují a jednají se žáky, kolegy i rodiči respektujícím a přátelským způsobem.</t>
  </si>
  <si>
    <t>Škola se v souladu s ŠVP zapojuje do života v obci a spolupracuje se školami i dalšími organizacemi v regionu.</t>
  </si>
  <si>
    <t>Navázat spolupráci se ZŠ Horní Dolní a MAPem - min. 3 akce za rok</t>
  </si>
  <si>
    <t>3. Klima školy</t>
  </si>
  <si>
    <t>Škola podporuje zapojení žáků do života školy např. formou školních samospráv, podílením se na tvorbě pravidel, společného plánování atp.</t>
  </si>
  <si>
    <t>Jeden pedagog bude proškolen v metodách participace žáků</t>
  </si>
  <si>
    <t>Škola věnuje pozornost osobnostnímu rozvoji a psychosociálním potřebám dítěte.</t>
  </si>
  <si>
    <t>Škola vytváří prostředí, které je čisté, udržované a podnětné. Zázemí školy nabízí vhodné podmínky pro práci, relaxaci i aktivní trávení volného času.</t>
  </si>
  <si>
    <t>Škola zjišťuje spokojenost dětí, zaměstnanců i rodičů a přijímá opatření potřebná ke zlepšení.</t>
  </si>
  <si>
    <t xml:space="preserve">Připravit návrh dotazníkového šetření </t>
  </si>
  <si>
    <t>4. Personální vedení</t>
  </si>
  <si>
    <t>Ředitel usiluje o stabilní kvalifikovaný pedagogický tým, zajišťuje adaptační proces začínajících učitelů.</t>
  </si>
  <si>
    <t>Ředitel klade důraz na vlastní cílený profesní rozvoj i rozvoj dalších členů vedení školy.</t>
  </si>
  <si>
    <t>Ředitel podporuje cílený rozvoj a vzdělávání všech zaměstnanců. K tomu využívá vhodných motivačních nástrojů např. kritérií hodnocení a odměňování zaměstnanců. Kritéria pedagogy motivují k neustálému zvyšování kvality vzdělávání.</t>
  </si>
  <si>
    <t>Dva pracovníci ŠJ absolvují školení v oblasti školního stravování.</t>
  </si>
  <si>
    <t>Ředitel podporuje spolupráci, poskytování vzájemné podpory a zpětné vazby pedagogů uvnitř školy, příp. i s pedagogy jiných škol.</t>
  </si>
  <si>
    <t>5. Kvalitní výuka</t>
  </si>
  <si>
    <t>Ředitel pravidelně vyhodnocuje obsah i metody výuky, zda jsou v souladu s cíli ve ŠVP, podporují individuální přístup a motivují žáky k dosahování dobrých výsledků ve vzdělávání.</t>
  </si>
  <si>
    <t xml:space="preserve">Ředitel pravidelně vyhodnocuje výsledky žáků vzhledem ke vzdělávacím cílům ve ŠVP a přijímá potřebná opatření pro zlepšení učení žáků. </t>
  </si>
  <si>
    <t>Škola systematicky sleduje vzdělávací pokrok každého žáka. Při plánování a realizaci výuky zohledňuje individuální potřeby žáků i jejich znalosti a dovednosti získané mimo školu.</t>
  </si>
  <si>
    <t>Pedagogové se ve své práci zaměřují na rozvoj kompetencí žáků, které budou děti potřebovat pro úspěšný profesní, osobní i občanský život, např. prostřednictvím propojování formálního a neformálního vzdělávání.</t>
  </si>
  <si>
    <t>6. Podpora žáků se specifickými potřebami</t>
  </si>
  <si>
    <t>Ředitel podporuje např. formou DVPP rozvoj kompetencí pedagogů v oblasti výuky žáků ohrožených školním neúspěchem a žáků nadaných.</t>
  </si>
  <si>
    <t>Škola má fungující školní poradenské pracoviště a efektivně spolupracuje s dalšími odbornými pracovišti (PPP, SPC, atd.) při vytváření účelné podpory různým skupinám žáků.</t>
  </si>
  <si>
    <t>Škola se věnuje práci s nadanými a mimořádně nadanými žáky a  nabízí jim činnosti pro jejich individuální rozvoj.</t>
  </si>
  <si>
    <t>Škola uspořádá školní kolo matematické soutěže a v případě úspěšných řešitelů vyšle zástupce do okresního kola</t>
  </si>
  <si>
    <t>Žáci ohroženi školním neúspěhem mají možnost využívat specifické formy individuální podpory včetně pomůek a vybavení, které přináší pozitivní efekt.</t>
  </si>
  <si>
    <t>7. Řízení a hospodaření organizace</t>
  </si>
  <si>
    <t>Škola je manažersky dobře řízena, jsou jasně stanoveny kompetence zaměstnanců, ředitel účelně deleguje úkoly, posiluje odpovědnost a profesní rozvoj dalších vedoucích pracovníků.</t>
  </si>
  <si>
    <t>Ředitel plní řádně a včas své povinnosti vyplývající z platné legislativy, respektuje oprávněné pokyny zřizovatele, MŠMT a nadřízených orgánů. Provedené kontroly jsou bez závažných zjištění.</t>
  </si>
  <si>
    <t>Škola hospodárně nakládá se svěřeným majetkem a zajišťuje jeho efektivní využívání, má účelně sestavený rozpočet, plní své finanční závazky. Dle možností využívá možnosti vícezdrojového financování.</t>
  </si>
  <si>
    <t>Ředitel školy efektivně využívá státní rozpočet a možnosti PHmax, dle stanovených kritérií využívá nenárokové složky platu k motivaci zaměstnanců a oceňování kvalitně odvedené práce jednotlivých pracovníků.</t>
  </si>
  <si>
    <t>Počet bodů celkem:</t>
  </si>
  <si>
    <t>Cílová odměna</t>
  </si>
  <si>
    <t>Příloha č. 4 k nařízení vlády č. 341/2017 Sb.</t>
  </si>
  <si>
    <t>(v Kč měsíčně)</t>
  </si>
  <si>
    <t>Platový stupeň</t>
  </si>
  <si>
    <t>Platová třída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</si>
  <si>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</si>
  <si>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</si>
  <si>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</si>
  <si>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</si>
  <si>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</si>
  <si>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</si>
  <si>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</si>
  <si>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</si>
  <si>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</si>
  <si>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</si>
  <si>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Počet let započitatelné praxe</t>
  </si>
  <si>
    <t>do 2 let</t>
  </si>
  <si>
    <t>do 6 let</t>
  </si>
  <si>
    <t>do 12 let</t>
  </si>
  <si>
    <t>do 19 let</t>
  </si>
  <si>
    <t>do 27 let</t>
  </si>
  <si>
    <t>do 32 let</t>
  </si>
  <si>
    <t>nad 32 let</t>
  </si>
  <si>
    <r>
      <t xml:space="preserve">Cílové odměny k </t>
    </r>
    <r>
      <rPr>
        <b/>
        <sz val="11"/>
        <color rgb="FFFF0000"/>
        <rFont val="Calibri"/>
        <family val="2"/>
        <charset val="238"/>
        <scheme val="minor"/>
      </rPr>
      <t>30.6.2025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</si>
</sst>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1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8"/>
      <color theme="0"/>
      <name val="Arial Black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0"/>
      <color rgb="FF428D96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9E1F2"/>
        <bgColor indexed="64"/>
      </patternFill>
    </fill>
    <fill>
      <patternFill patternType="solid">
        <fgColor rgb="FF428D96"/>
        <bgColor indexed="64"/>
      </patternFill>
    </fill>
    <fill>
      <patternFill patternType="solid">
        <fgColor rgb="FFB1D8DD"/>
        <bgColor indexed="64"/>
      </patternFill>
    </fill>
    <fill>
      <patternFill patternType="solid">
        <fgColor rgb="FFB1D8DD"/>
        <bgColor rgb="FFB1D8DD"/>
      </patternFill>
    </fill>
    <fill>
      <patternFill patternType="solid">
        <fgColor rgb="FFCEE7EA"/>
        <bgColor indexed="64"/>
      </patternFill>
    </fill>
    <fill>
      <patternFill patternType="solid">
        <fgColor rgb="FF99CCD3"/>
        <bgColor indexed="64"/>
      </patternFill>
    </fill>
  </fills>
  <borders count="31">
    <border>
      <left/>
      <right/>
      <top/>
      <bottom/>
      <diagonal/>
    </border>
    <border>
      <left style="thin">
        <color rgb="FF428D96"/>
      </left>
      <right style="thin">
        <color rgb="FF428D96"/>
      </right>
      <top style="thin">
        <color rgb="FF428D96"/>
      </top>
      <bottom style="thin">
        <color rgb="FF428D96"/>
      </bottom>
      <diagonal/>
    </border>
    <border>
      <left style="thin">
        <color rgb="FF428D96"/>
      </left>
      <right style="thin">
        <color rgb="FF428D96"/>
      </right>
      <top/>
      <bottom style="thin">
        <color rgb="FF428D96"/>
      </bottom>
      <diagonal/>
    </border>
    <border>
      <left style="medium">
        <color rgb="FF428D96"/>
      </left>
      <right style="medium">
        <color rgb="FF428D96"/>
      </right>
      <top/>
      <bottom style="medium">
        <color rgb="FF428D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428D96"/>
      </left>
      <right style="thin">
        <color rgb="FF428D96"/>
      </right>
      <top style="thin">
        <color rgb="FF428D96"/>
      </top>
      <bottom/>
      <diagonal/>
    </border>
    <border>
      <left/>
      <right style="thin">
        <color rgb="FF428D96"/>
      </right>
      <top/>
      <bottom/>
      <diagonal/>
    </border>
    <border>
      <left style="thin">
        <color rgb="FF428D96"/>
      </left>
      <right style="thin">
        <color theme="0"/>
      </right>
      <top/>
      <bottom/>
      <diagonal/>
    </border>
    <border>
      <left style="medium">
        <color rgb="FF428D96"/>
      </left>
      <right style="thin">
        <color rgb="FF428D96"/>
      </right>
      <top style="thin">
        <color rgb="FF428D96"/>
      </top>
      <bottom style="thin">
        <color rgb="FF428D96"/>
      </bottom>
      <diagonal/>
    </border>
    <border>
      <left style="thin">
        <color rgb="FF428D96"/>
      </left>
      <right style="medium">
        <color rgb="FF428D96"/>
      </right>
      <top/>
      <bottom style="thin">
        <color rgb="FF428D96"/>
      </bottom>
      <diagonal/>
    </border>
    <border>
      <left style="thin">
        <color rgb="FF428D96"/>
      </left>
      <right style="medium">
        <color rgb="FF428D96"/>
      </right>
      <top style="thin">
        <color rgb="FF428D96"/>
      </top>
      <bottom style="thin">
        <color rgb="FF428D96"/>
      </bottom>
      <diagonal/>
    </border>
    <border>
      <left style="medium">
        <color rgb="FF428D96"/>
      </left>
      <right/>
      <top style="thin">
        <color rgb="FF428D96"/>
      </top>
      <bottom style="thin">
        <color rgb="FF428D96"/>
      </bottom>
      <diagonal/>
    </border>
    <border>
      <left style="thin">
        <color theme="0"/>
      </left>
      <right style="medium">
        <color rgb="FF428D96"/>
      </right>
      <top/>
      <bottom/>
      <diagonal/>
    </border>
    <border>
      <left style="medium">
        <color rgb="FF428D96"/>
      </left>
      <right style="medium">
        <color rgb="FF428D96"/>
      </right>
      <top/>
      <bottom/>
      <diagonal/>
    </border>
    <border>
      <left style="medium">
        <color rgb="FF428D96"/>
      </left>
      <right/>
      <top/>
      <bottom style="thin">
        <color rgb="FF428D96"/>
      </bottom>
      <diagonal/>
    </border>
    <border>
      <left style="medium">
        <color rgb="FF428D96"/>
      </left>
      <right/>
      <top style="thin">
        <color rgb="FF428D96"/>
      </top>
      <bottom/>
      <diagonal/>
    </border>
    <border>
      <left style="medium">
        <color rgb="FF428D96"/>
      </left>
      <right/>
      <top style="medium">
        <color rgb="FF428D96"/>
      </top>
      <bottom/>
      <diagonal/>
    </border>
    <border>
      <left/>
      <right/>
      <top style="medium">
        <color rgb="FF428D96"/>
      </top>
      <bottom/>
      <diagonal/>
    </border>
    <border>
      <left/>
      <right style="medium">
        <color rgb="FF428D96"/>
      </right>
      <top style="medium">
        <color rgb="FF428D96"/>
      </top>
      <bottom/>
      <diagonal/>
    </border>
    <border>
      <left style="medium">
        <color rgb="FF428D96"/>
      </left>
      <right/>
      <top/>
      <bottom/>
      <diagonal/>
    </border>
    <border>
      <left/>
      <right style="medium">
        <color rgb="FF428D96"/>
      </right>
      <top/>
      <bottom/>
      <diagonal/>
    </border>
    <border>
      <left style="medium">
        <color rgb="FF428D96"/>
      </left>
      <right/>
      <top/>
      <bottom style="medium">
        <color rgb="FF428D96"/>
      </bottom>
      <diagonal/>
    </border>
    <border>
      <left/>
      <right/>
      <top/>
      <bottom style="medium">
        <color rgb="FF428D96"/>
      </bottom>
      <diagonal/>
    </border>
    <border>
      <left/>
      <right style="medium">
        <color rgb="FF428D96"/>
      </right>
      <top/>
      <bottom style="medium">
        <color rgb="FF428D96"/>
      </bottom>
      <diagonal/>
    </border>
    <border>
      <left style="thin">
        <color rgb="FF428D96"/>
      </left>
      <right/>
      <top/>
      <bottom/>
      <diagonal/>
    </border>
    <border>
      <left style="thin">
        <color rgb="FF428D96"/>
      </left>
      <right style="thin">
        <color rgb="FF428D96"/>
      </right>
      <top/>
      <bottom/>
      <diagonal/>
    </border>
    <border>
      <left style="thin">
        <color rgb="FF428D96"/>
      </left>
      <right style="medium">
        <color rgb="FF428D96"/>
      </right>
      <top/>
      <bottom/>
      <diagonal/>
    </border>
    <border>
      <left style="thin">
        <color rgb="FF428D96"/>
      </left>
      <right style="thin">
        <color rgb="FF428D96"/>
      </right>
      <top/>
      <bottom style="medium">
        <color rgb="FF428D96"/>
      </bottom>
      <diagonal/>
    </border>
    <border>
      <left style="thin">
        <color rgb="FF428D96"/>
      </left>
      <right style="medium">
        <color rgb="FF428D96"/>
      </right>
      <top/>
      <bottom style="medium">
        <color rgb="FF428D96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9" fontId="0" fillId="0" borderId="0" xfId="1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horizontal="right" wrapText="1"/>
    </xf>
    <xf numFmtId="0" fontId="0" fillId="5" borderId="0" xfId="0" applyFill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3" fillId="9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top"/>
    </xf>
    <xf numFmtId="0" fontId="11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 wrapText="1"/>
    </xf>
    <xf numFmtId="0" fontId="4" fillId="9" borderId="7" xfId="0" applyFont="1" applyFill="1" applyBorder="1" applyAlignment="1">
      <alignment horizontal="left" vertical="center" wrapText="1"/>
    </xf>
    <xf numFmtId="0" fontId="0" fillId="2" borderId="7" xfId="0" applyFill="1" applyBorder="1"/>
    <xf numFmtId="0" fontId="11" fillId="6" borderId="8" xfId="0" applyFont="1" applyFill="1" applyBorder="1" applyAlignment="1">
      <alignment vertical="top"/>
    </xf>
    <xf numFmtId="0" fontId="11" fillId="6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vertical="top"/>
    </xf>
    <xf numFmtId="0" fontId="11" fillId="6" borderId="1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11" fillId="6" borderId="10" xfId="0" applyFont="1" applyFill="1" applyBorder="1" applyAlignment="1">
      <alignment vertical="top"/>
    </xf>
    <xf numFmtId="0" fontId="11" fillId="6" borderId="12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0" fontId="11" fillId="6" borderId="17" xfId="0" applyFont="1" applyFill="1" applyBorder="1" applyAlignment="1">
      <alignment vertical="top"/>
    </xf>
    <xf numFmtId="0" fontId="0" fillId="9" borderId="18" xfId="0" applyFill="1" applyBorder="1"/>
    <xf numFmtId="164" fontId="0" fillId="9" borderId="19" xfId="0" applyNumberFormat="1" applyFill="1" applyBorder="1"/>
    <xf numFmtId="9" fontId="0" fillId="9" borderId="20" xfId="1" applyFont="1" applyFill="1" applyBorder="1"/>
    <xf numFmtId="0" fontId="0" fillId="9" borderId="21" xfId="0" applyFill="1" applyBorder="1"/>
    <xf numFmtId="164" fontId="0" fillId="9" borderId="0" xfId="0" applyNumberFormat="1" applyFill="1"/>
    <xf numFmtId="0" fontId="0" fillId="9" borderId="22" xfId="0" applyFill="1" applyBorder="1"/>
    <xf numFmtId="0" fontId="0" fillId="2" borderId="21" xfId="0" applyFill="1" applyBorder="1"/>
    <xf numFmtId="164" fontId="0" fillId="2" borderId="0" xfId="0" applyNumberFormat="1" applyFill="1"/>
    <xf numFmtId="9" fontId="0" fillId="2" borderId="22" xfId="1" applyFont="1" applyFill="1" applyBorder="1"/>
    <xf numFmtId="0" fontId="0" fillId="2" borderId="23" xfId="0" applyFill="1" applyBorder="1"/>
    <xf numFmtId="164" fontId="0" fillId="2" borderId="24" xfId="0" applyNumberFormat="1" applyFill="1" applyBorder="1"/>
    <xf numFmtId="0" fontId="0" fillId="2" borderId="25" xfId="0" applyFill="1" applyBorder="1"/>
    <xf numFmtId="0" fontId="11" fillId="6" borderId="18" xfId="0" applyFont="1" applyFill="1" applyBorder="1"/>
    <xf numFmtId="0" fontId="12" fillId="6" borderId="20" xfId="0" applyFont="1" applyFill="1" applyBorder="1"/>
    <xf numFmtId="0" fontId="6" fillId="9" borderId="22" xfId="0" applyFont="1" applyFill="1" applyBorder="1" applyAlignment="1">
      <alignment horizontal="right"/>
    </xf>
    <xf numFmtId="0" fontId="0" fillId="2" borderId="21" xfId="0" applyFill="1" applyBorder="1" applyAlignment="1">
      <alignment horizontal="left" vertical="top" wrapText="1"/>
    </xf>
    <xf numFmtId="14" fontId="6" fillId="2" borderId="22" xfId="0" applyNumberFormat="1" applyFont="1" applyFill="1" applyBorder="1" applyAlignment="1">
      <alignment vertical="top"/>
    </xf>
    <xf numFmtId="14" fontId="6" fillId="9" borderId="22" xfId="0" applyNumberFormat="1" applyFont="1" applyFill="1" applyBorder="1"/>
    <xf numFmtId="164" fontId="6" fillId="2" borderId="22" xfId="0" applyNumberFormat="1" applyFont="1" applyFill="1" applyBorder="1"/>
    <xf numFmtId="0" fontId="2" fillId="7" borderId="23" xfId="0" applyFont="1" applyFill="1" applyBorder="1"/>
    <xf numFmtId="164" fontId="13" fillId="7" borderId="25" xfId="0" applyNumberFormat="1" applyFont="1" applyFill="1" applyBorder="1"/>
    <xf numFmtId="0" fontId="6" fillId="9" borderId="22" xfId="0" applyFont="1" applyFill="1" applyBorder="1"/>
    <xf numFmtId="164" fontId="0" fillId="9" borderId="22" xfId="0" applyNumberFormat="1" applyFill="1" applyBorder="1"/>
    <xf numFmtId="9" fontId="6" fillId="9" borderId="22" xfId="1" applyFont="1" applyFill="1" applyBorder="1"/>
    <xf numFmtId="164" fontId="0" fillId="2" borderId="22" xfId="0" applyNumberFormat="1" applyFill="1" applyBorder="1"/>
    <xf numFmtId="164" fontId="0" fillId="2" borderId="25" xfId="0" applyNumberFormat="1" applyFill="1" applyBorder="1"/>
    <xf numFmtId="0" fontId="2" fillId="7" borderId="21" xfId="0" applyFont="1" applyFill="1" applyBorder="1"/>
    <xf numFmtId="9" fontId="2" fillId="7" borderId="22" xfId="0" applyNumberFormat="1" applyFont="1" applyFill="1" applyBorder="1"/>
    <xf numFmtId="0" fontId="0" fillId="7" borderId="21" xfId="0" applyFill="1" applyBorder="1"/>
    <xf numFmtId="164" fontId="0" fillId="7" borderId="22" xfId="0" applyNumberFormat="1" applyFill="1" applyBorder="1"/>
    <xf numFmtId="164" fontId="2" fillId="7" borderId="25" xfId="0" applyNumberFormat="1" applyFont="1" applyFill="1" applyBorder="1"/>
    <xf numFmtId="0" fontId="6" fillId="2" borderId="22" xfId="0" applyFont="1" applyFill="1" applyBorder="1"/>
    <xf numFmtId="0" fontId="11" fillId="6" borderId="8" xfId="0" applyFont="1" applyFill="1" applyBorder="1"/>
    <xf numFmtId="0" fontId="11" fillId="6" borderId="26" xfId="0" applyFont="1" applyFill="1" applyBorder="1"/>
    <xf numFmtId="0" fontId="0" fillId="2" borderId="0" xfId="0" applyFill="1"/>
    <xf numFmtId="0" fontId="0" fillId="2" borderId="3" xfId="0" applyFill="1" applyBorder="1"/>
    <xf numFmtId="0" fontId="11" fillId="6" borderId="15" xfId="0" applyFont="1" applyFill="1" applyBorder="1"/>
    <xf numFmtId="0" fontId="2" fillId="0" borderId="0" xfId="0" applyFont="1" applyAlignment="1">
      <alignment horizontal="left" vertical="top" wrapText="1"/>
    </xf>
    <xf numFmtId="0" fontId="11" fillId="6" borderId="4" xfId="3" applyFont="1" applyFill="1" applyBorder="1" applyAlignment="1">
      <alignment vertical="center" wrapText="1"/>
    </xf>
    <xf numFmtId="0" fontId="11" fillId="6" borderId="5" xfId="2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/>
    </xf>
    <xf numFmtId="0" fontId="5" fillId="0" borderId="27" xfId="0" applyFont="1" applyBorder="1"/>
    <xf numFmtId="0" fontId="5" fillId="9" borderId="27" xfId="0" applyFont="1" applyFill="1" applyBorder="1"/>
    <xf numFmtId="0" fontId="2" fillId="7" borderId="8" xfId="2" applyFont="1" applyFill="1" applyBorder="1" applyAlignment="1">
      <alignment horizontal="center" vertical="center"/>
    </xf>
    <xf numFmtId="0" fontId="2" fillId="10" borderId="8" xfId="2" applyFont="1" applyFill="1" applyBorder="1" applyAlignment="1">
      <alignment horizontal="center" vertical="center"/>
    </xf>
    <xf numFmtId="0" fontId="2" fillId="10" borderId="27" xfId="2" applyFont="1" applyFill="1" applyBorder="1" applyAlignment="1">
      <alignment horizontal="center"/>
    </xf>
    <xf numFmtId="0" fontId="2" fillId="10" borderId="26" xfId="2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2" borderId="21" xfId="0" applyFont="1" applyFill="1" applyBorder="1"/>
    <xf numFmtId="0" fontId="5" fillId="0" borderId="28" xfId="0" applyFont="1" applyBorder="1"/>
    <xf numFmtId="0" fontId="5" fillId="9" borderId="28" xfId="0" applyFont="1" applyFill="1" applyBorder="1"/>
    <xf numFmtId="0" fontId="5" fillId="0" borderId="29" xfId="0" applyFont="1" applyBorder="1"/>
    <xf numFmtId="0" fontId="5" fillId="0" borderId="30" xfId="0" applyFont="1" applyBorder="1"/>
    <xf numFmtId="0" fontId="14" fillId="6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</cellXfs>
  <cellStyles count="4">
    <cellStyle name="Neutrální" xfId="3" builtinId="28"/>
    <cellStyle name="Normální" xfId="0" builtinId="0"/>
    <cellStyle name="Procenta" xfId="1" builtinId="5"/>
    <cellStyle name="Správně" xfId="2" builtinId="26"/>
  </cellStyles>
  <dxfs count="14">
    <dxf>
      <border diagonalUp="0" diagonalDown="0">
        <left style="thin">
          <color rgb="FF428D96"/>
        </left>
        <right/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 style="thin">
          <color rgb="FF428D96"/>
        </left>
        <right style="thin">
          <color rgb="FF428D96"/>
        </right>
        <top/>
        <bottom/>
        <vertical style="thin">
          <color rgb="FF428D96"/>
        </vertical>
        <horizontal/>
      </border>
    </dxf>
    <dxf>
      <border diagonalUp="0" diagonalDown="0">
        <left/>
        <right style="thin">
          <color rgb="FF428D96"/>
        </right>
        <top/>
        <bottom/>
        <horizontal/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1D8DD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428D96"/>
        </right>
        <top/>
        <bottom/>
        <horizontal/>
      </border>
    </dxf>
    <dxf>
      <border diagonalUp="0" diagonalDown="0">
        <left style="medium">
          <color rgb="FF428D96"/>
        </left>
        <right style="medium">
          <color rgb="FF428D96"/>
        </right>
        <top style="medium">
          <color rgb="FF428D96"/>
        </top>
        <bottom style="medium">
          <color rgb="FF428D96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428D96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428D96"/>
      <color rgb="FFCEE7EA"/>
      <color rgb="FF99CCD3"/>
      <color rgb="FFB1D8DD"/>
      <color rgb="FF42D8DD"/>
      <color rgb="FFFF993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3:L11" totalsRowShown="0" headerRowDxfId="13" tableBorderDxfId="12" headerRowCellStyle="Správně">
  <autoFilter ref="A3:L11" xr:uid="{00000000-0009-0000-0100-000002000000}"/>
  <tableColumns count="12">
    <tableColumn id="1" xr3:uid="{00000000-0010-0000-0000-000001000000}" name="Platový stupeň" dataDxfId="11" dataCellStyle="Správně"/>
    <tableColumn id="2" xr3:uid="{00000000-0010-0000-0000-000002000000}" name="Platová třída" dataDxfId="10"/>
    <tableColumn id="3" xr3:uid="{00000000-0010-0000-0000-000003000000}" name="Sloupec1" dataDxfId="9"/>
    <tableColumn id="4" xr3:uid="{00000000-0010-0000-0000-000004000000}" name="Sloupec2" dataDxfId="8"/>
    <tableColumn id="5" xr3:uid="{00000000-0010-0000-0000-000005000000}" name="Sloupec3" dataDxfId="7"/>
    <tableColumn id="6" xr3:uid="{00000000-0010-0000-0000-000006000000}" name="Sloupec4" dataDxfId="6"/>
    <tableColumn id="7" xr3:uid="{00000000-0010-0000-0000-000007000000}" name="Sloupec5" dataDxfId="5"/>
    <tableColumn id="8" xr3:uid="{00000000-0010-0000-0000-000008000000}" name="Sloupec6" dataDxfId="4"/>
    <tableColumn id="9" xr3:uid="{00000000-0010-0000-0000-000009000000}" name="Sloupec7" dataDxfId="3"/>
    <tableColumn id="10" xr3:uid="{00000000-0010-0000-0000-00000A000000}" name="Sloupec8" dataDxfId="2"/>
    <tableColumn id="11" xr3:uid="{00000000-0010-0000-0000-00000B000000}" name="Sloupec9" dataDxfId="1"/>
    <tableColumn id="12" xr3:uid="{00000000-0010-0000-0000-00000C000000}" name="Sloupec10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opLeftCell="A8" workbookViewId="0">
      <selection activeCell="C3" sqref="C3"/>
    </sheetView>
  </sheetViews>
  <sheetFormatPr defaultRowHeight="15" x14ac:dyDescent="0.25"/>
  <cols>
    <col min="1" max="1" width="3.140625" style="8" customWidth="1"/>
    <col min="2" max="2" width="80.85546875" style="103" customWidth="1"/>
  </cols>
  <sheetData>
    <row r="1" spans="1:2" ht="41.45" customHeight="1" x14ac:dyDescent="0.25">
      <c r="A1" s="10" t="s">
        <v>0</v>
      </c>
      <c r="B1" s="102"/>
    </row>
    <row r="3" spans="1:2" ht="45" x14ac:dyDescent="0.25">
      <c r="A3" s="8" t="s">
        <v>1</v>
      </c>
      <c r="B3" s="103" t="s">
        <v>2</v>
      </c>
    </row>
    <row r="4" spans="1:2" ht="60" x14ac:dyDescent="0.25">
      <c r="A4" s="8" t="s">
        <v>3</v>
      </c>
      <c r="B4" s="103" t="s">
        <v>4</v>
      </c>
    </row>
    <row r="5" spans="1:2" ht="45" x14ac:dyDescent="0.25">
      <c r="A5" s="8" t="s">
        <v>5</v>
      </c>
      <c r="B5" s="103" t="s">
        <v>6</v>
      </c>
    </row>
    <row r="6" spans="1:2" ht="45" x14ac:dyDescent="0.25">
      <c r="B6" s="103" t="s">
        <v>7</v>
      </c>
    </row>
    <row r="7" spans="1:2" ht="60" x14ac:dyDescent="0.25">
      <c r="A7" s="8" t="s">
        <v>8</v>
      </c>
      <c r="B7" s="103" t="s">
        <v>9</v>
      </c>
    </row>
    <row r="8" spans="1:2" ht="30" x14ac:dyDescent="0.25">
      <c r="A8" s="8" t="s">
        <v>10</v>
      </c>
      <c r="B8" s="103" t="s">
        <v>11</v>
      </c>
    </row>
    <row r="9" spans="1:2" x14ac:dyDescent="0.25">
      <c r="A9" s="8" t="s">
        <v>12</v>
      </c>
      <c r="B9" s="103" t="s">
        <v>13</v>
      </c>
    </row>
    <row r="10" spans="1:2" ht="60" x14ac:dyDescent="0.25">
      <c r="A10" s="8" t="s">
        <v>14</v>
      </c>
      <c r="B10" s="103" t="s">
        <v>15</v>
      </c>
    </row>
    <row r="11" spans="1:2" ht="45" x14ac:dyDescent="0.25">
      <c r="A11" s="8" t="s">
        <v>16</v>
      </c>
      <c r="B11" s="103" t="s">
        <v>17</v>
      </c>
    </row>
    <row r="12" spans="1:2" ht="30" x14ac:dyDescent="0.25">
      <c r="A12" s="8" t="s">
        <v>18</v>
      </c>
      <c r="B12" s="103" t="s">
        <v>19</v>
      </c>
    </row>
    <row r="13" spans="1:2" ht="30" x14ac:dyDescent="0.25">
      <c r="A13" s="8" t="s">
        <v>20</v>
      </c>
      <c r="B13" s="103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I53"/>
  <sheetViews>
    <sheetView showGridLines="0" tabSelected="1" zoomScale="106" zoomScaleNormal="106" workbookViewId="0">
      <selection activeCell="F9" sqref="F9"/>
    </sheetView>
  </sheetViews>
  <sheetFormatPr defaultRowHeight="15" x14ac:dyDescent="0.25"/>
  <cols>
    <col min="1" max="1" width="3.85546875" style="1" customWidth="1"/>
    <col min="2" max="2" width="44.42578125" style="2" customWidth="1"/>
    <col min="3" max="3" width="26.85546875" customWidth="1"/>
    <col min="4" max="4" width="13.42578125" bestFit="1" customWidth="1"/>
    <col min="5" max="5" width="9.85546875" bestFit="1" customWidth="1"/>
    <col min="6" max="6" width="27.140625" customWidth="1"/>
    <col min="7" max="7" width="14.7109375" customWidth="1"/>
    <col min="8" max="8" width="11.85546875" bestFit="1" customWidth="1"/>
    <col min="9" max="9" width="12.28515625" customWidth="1"/>
  </cols>
  <sheetData>
    <row r="1" spans="1:9" ht="48.75" customHeight="1" x14ac:dyDescent="0.25">
      <c r="A1" s="109" t="s">
        <v>22</v>
      </c>
      <c r="B1" s="109"/>
      <c r="C1" s="109"/>
      <c r="D1" s="109"/>
      <c r="E1" s="109"/>
      <c r="F1" s="109"/>
      <c r="G1" s="109"/>
      <c r="H1" s="109"/>
      <c r="I1" s="109"/>
    </row>
    <row r="2" spans="1:9" ht="15.75" thickBot="1" x14ac:dyDescent="0.3"/>
    <row r="3" spans="1:9" x14ac:dyDescent="0.25">
      <c r="B3" s="89" t="s">
        <v>23</v>
      </c>
      <c r="C3" s="85" t="s">
        <v>24</v>
      </c>
      <c r="D3" s="86"/>
      <c r="F3" s="65" t="s">
        <v>25</v>
      </c>
      <c r="G3" s="66"/>
    </row>
    <row r="4" spans="1:9" ht="15" customHeight="1" thickBot="1" x14ac:dyDescent="0.3">
      <c r="B4" s="88"/>
      <c r="C4" s="87" t="s">
        <v>26</v>
      </c>
      <c r="D4" s="84">
        <v>12</v>
      </c>
      <c r="E4" s="6"/>
      <c r="F4" s="56" t="s">
        <v>27</v>
      </c>
      <c r="G4" s="67" t="s">
        <v>28</v>
      </c>
    </row>
    <row r="5" spans="1:9" ht="15" customHeight="1" x14ac:dyDescent="0.25">
      <c r="C5" s="56" t="s">
        <v>29</v>
      </c>
      <c r="D5" s="74">
        <v>4</v>
      </c>
      <c r="F5" s="68" t="s">
        <v>30</v>
      </c>
      <c r="G5" s="69">
        <v>45818</v>
      </c>
    </row>
    <row r="6" spans="1:9" x14ac:dyDescent="0.25">
      <c r="C6" s="59" t="s">
        <v>31</v>
      </c>
      <c r="D6" s="77">
        <f>INDEX('platová tabulka'!$B$5:$L$11,MATCH(D5,'platová tabulka'!$A$5:$A$11,0),MATCH($D$4,'platová tabulka'!$B$4:$L$4,0))</f>
        <v>38850</v>
      </c>
      <c r="F6" s="56" t="s">
        <v>32</v>
      </c>
      <c r="G6" s="70"/>
    </row>
    <row r="7" spans="1:9" x14ac:dyDescent="0.25">
      <c r="B7" s="90" t="s">
        <v>33</v>
      </c>
      <c r="C7" s="56" t="s">
        <v>34</v>
      </c>
      <c r="D7" s="75">
        <f>VLOOKUP(7,'platová tabulka'!$A$4:$L$11,D4-2,0)</f>
        <v>45780</v>
      </c>
      <c r="F7" s="104" t="s">
        <v>35</v>
      </c>
      <c r="G7" s="71">
        <v>30000</v>
      </c>
      <c r="H7" s="4"/>
    </row>
    <row r="8" spans="1:9" ht="15.75" thickBot="1" x14ac:dyDescent="0.3">
      <c r="A8">
        <v>0</v>
      </c>
      <c r="B8" s="2" t="s">
        <v>36</v>
      </c>
      <c r="C8" s="59" t="s">
        <v>37</v>
      </c>
      <c r="D8" s="71">
        <v>0</v>
      </c>
      <c r="F8" s="72" t="s">
        <v>124</v>
      </c>
      <c r="G8" s="73">
        <f>H51</f>
        <v>30000</v>
      </c>
      <c r="H8" s="4"/>
    </row>
    <row r="9" spans="1:9" ht="15.75" thickBot="1" x14ac:dyDescent="0.3">
      <c r="A9">
        <v>1</v>
      </c>
      <c r="B9" s="2" t="s">
        <v>38</v>
      </c>
      <c r="C9" s="56" t="s">
        <v>39</v>
      </c>
      <c r="D9" s="76">
        <v>0.3</v>
      </c>
      <c r="H9" s="4"/>
    </row>
    <row r="10" spans="1:9" ht="15.75" thickBot="1" x14ac:dyDescent="0.3">
      <c r="A10">
        <v>2</v>
      </c>
      <c r="B10" s="2" t="s">
        <v>40</v>
      </c>
      <c r="C10" s="62" t="s">
        <v>41</v>
      </c>
      <c r="D10" s="78">
        <f>D7*D9</f>
        <v>13734</v>
      </c>
      <c r="F10" s="53" t="s">
        <v>42</v>
      </c>
      <c r="G10" s="54">
        <f>(D6+D10)*12</f>
        <v>631008</v>
      </c>
      <c r="H10" s="55">
        <f>G10/G12</f>
        <v>0.773988430798216</v>
      </c>
    </row>
    <row r="11" spans="1:9" x14ac:dyDescent="0.25">
      <c r="A11">
        <v>3</v>
      </c>
      <c r="B11" s="2" t="s">
        <v>43</v>
      </c>
      <c r="C11" s="79" t="s">
        <v>44</v>
      </c>
      <c r="D11" s="80">
        <f>E51/A13</f>
        <v>0.45238095238095238</v>
      </c>
      <c r="F11" s="59" t="s">
        <v>45</v>
      </c>
      <c r="G11" s="60">
        <f>(D12*12)+G7+G8</f>
        <v>184260</v>
      </c>
      <c r="H11" s="61">
        <f>G11/G12</f>
        <v>0.22601156920178395</v>
      </c>
    </row>
    <row r="12" spans="1:9" x14ac:dyDescent="0.25">
      <c r="C12" s="81" t="s">
        <v>46</v>
      </c>
      <c r="D12" s="82">
        <f>D11*D7*0.5</f>
        <v>10355</v>
      </c>
      <c r="E12" s="5"/>
      <c r="F12" s="56" t="s">
        <v>47</v>
      </c>
      <c r="G12" s="57">
        <f>G10+G11</f>
        <v>815268</v>
      </c>
      <c r="H12" s="58"/>
    </row>
    <row r="13" spans="1:9" ht="15.75" thickBot="1" x14ac:dyDescent="0.3">
      <c r="A13" s="7">
        <v>84</v>
      </c>
      <c r="B13" s="2" t="s">
        <v>48</v>
      </c>
      <c r="C13" s="72" t="s">
        <v>49</v>
      </c>
      <c r="D13" s="83">
        <f>D6+D10+D12+D8</f>
        <v>62939</v>
      </c>
      <c r="F13" s="62" t="s">
        <v>50</v>
      </c>
      <c r="G13" s="63">
        <f>G12/12</f>
        <v>67939</v>
      </c>
      <c r="H13" s="64"/>
    </row>
    <row r="14" spans="1:9" x14ac:dyDescent="0.25">
      <c r="A14" s="7"/>
    </row>
    <row r="16" spans="1:9" ht="14.45" customHeight="1" x14ac:dyDescent="0.25">
      <c r="A16" s="51" t="s">
        <v>51</v>
      </c>
      <c r="B16" s="35"/>
      <c r="C16" s="36" t="s">
        <v>52</v>
      </c>
      <c r="D16" s="36" t="s">
        <v>53</v>
      </c>
      <c r="E16" s="36" t="s">
        <v>54</v>
      </c>
      <c r="F16" s="37" t="s">
        <v>55</v>
      </c>
      <c r="G16" s="37" t="s">
        <v>56</v>
      </c>
      <c r="H16" s="37" t="s">
        <v>57</v>
      </c>
      <c r="I16" s="46" t="s">
        <v>58</v>
      </c>
    </row>
    <row r="17" spans="1:9" ht="45" x14ac:dyDescent="0.25">
      <c r="A17" s="42" t="s">
        <v>1</v>
      </c>
      <c r="B17" s="30" t="s">
        <v>59</v>
      </c>
      <c r="C17" s="31"/>
      <c r="D17" s="15">
        <v>2</v>
      </c>
      <c r="E17" s="15">
        <v>1</v>
      </c>
      <c r="F17" s="32"/>
      <c r="G17" s="33"/>
      <c r="H17" s="34"/>
      <c r="I17" s="43"/>
    </row>
    <row r="18" spans="1:9" ht="29.1" customHeight="1" x14ac:dyDescent="0.25">
      <c r="A18" s="42" t="s">
        <v>3</v>
      </c>
      <c r="B18" s="25" t="s">
        <v>60</v>
      </c>
      <c r="C18" s="19"/>
      <c r="D18" s="12">
        <v>0</v>
      </c>
      <c r="E18" s="12">
        <v>0</v>
      </c>
      <c r="F18" s="18" t="s">
        <v>61</v>
      </c>
      <c r="G18" s="17">
        <v>45838</v>
      </c>
      <c r="H18" s="21">
        <v>10000</v>
      </c>
      <c r="I18" s="44"/>
    </row>
    <row r="19" spans="1:9" ht="45" x14ac:dyDescent="0.25">
      <c r="A19" s="42" t="s">
        <v>62</v>
      </c>
      <c r="B19" s="25" t="s">
        <v>63</v>
      </c>
      <c r="C19" s="19"/>
      <c r="D19" s="12">
        <v>2</v>
      </c>
      <c r="E19" s="12">
        <v>1</v>
      </c>
      <c r="F19" s="18"/>
      <c r="G19" s="20"/>
      <c r="H19" s="21"/>
      <c r="I19" s="44"/>
    </row>
    <row r="20" spans="1:9" x14ac:dyDescent="0.25">
      <c r="A20" s="42" t="s">
        <v>8</v>
      </c>
      <c r="B20" s="101" t="s">
        <v>64</v>
      </c>
      <c r="C20" s="19"/>
      <c r="D20" s="12">
        <v>2</v>
      </c>
      <c r="E20" s="12">
        <v>1</v>
      </c>
      <c r="F20" s="18"/>
      <c r="G20" s="20"/>
      <c r="H20" s="21"/>
      <c r="I20" s="44"/>
    </row>
    <row r="21" spans="1:9" ht="14.45" customHeight="1" x14ac:dyDescent="0.25">
      <c r="A21" s="45" t="s">
        <v>65</v>
      </c>
      <c r="B21" s="35"/>
      <c r="C21" s="36" t="s">
        <v>52</v>
      </c>
      <c r="D21" s="36" t="s">
        <v>53</v>
      </c>
      <c r="E21" s="36" t="s">
        <v>54</v>
      </c>
      <c r="F21" s="37" t="s">
        <v>55</v>
      </c>
      <c r="G21" s="37" t="s">
        <v>56</v>
      </c>
      <c r="H21" s="37" t="s">
        <v>57</v>
      </c>
      <c r="I21" s="46" t="s">
        <v>58</v>
      </c>
    </row>
    <row r="22" spans="1:9" ht="45" x14ac:dyDescent="0.25">
      <c r="A22" s="47" t="s">
        <v>1</v>
      </c>
      <c r="B22" s="25" t="s">
        <v>66</v>
      </c>
      <c r="C22" s="19"/>
      <c r="D22" s="12">
        <v>1</v>
      </c>
      <c r="E22" s="12">
        <v>1</v>
      </c>
      <c r="F22" s="18"/>
      <c r="G22" s="20"/>
      <c r="H22" s="21"/>
      <c r="I22" s="44"/>
    </row>
    <row r="23" spans="1:9" ht="69.599999999999994" customHeight="1" x14ac:dyDescent="0.25">
      <c r="A23" s="47" t="s">
        <v>3</v>
      </c>
      <c r="B23" s="25" t="s">
        <v>67</v>
      </c>
      <c r="C23" s="19"/>
      <c r="D23" s="12">
        <v>1</v>
      </c>
      <c r="E23" s="12">
        <v>1</v>
      </c>
      <c r="F23" s="18"/>
      <c r="G23" s="20"/>
      <c r="H23" s="21"/>
      <c r="I23" s="44"/>
    </row>
    <row r="24" spans="1:9" ht="45" x14ac:dyDescent="0.25">
      <c r="A24" s="47" t="s">
        <v>62</v>
      </c>
      <c r="B24" s="25" t="s">
        <v>68</v>
      </c>
      <c r="C24" s="19"/>
      <c r="D24" s="12">
        <v>3</v>
      </c>
      <c r="E24" s="12">
        <v>3</v>
      </c>
      <c r="F24" s="18"/>
      <c r="G24" s="20"/>
      <c r="H24" s="21"/>
      <c r="I24" s="44"/>
    </row>
    <row r="25" spans="1:9" ht="48.75" customHeight="1" x14ac:dyDescent="0.25">
      <c r="A25" s="47" t="s">
        <v>8</v>
      </c>
      <c r="B25" s="26" t="s">
        <v>69</v>
      </c>
      <c r="C25" s="19"/>
      <c r="D25" s="12">
        <v>0</v>
      </c>
      <c r="E25" s="12">
        <v>0</v>
      </c>
      <c r="F25" s="18" t="s">
        <v>70</v>
      </c>
      <c r="G25" s="17">
        <v>45838</v>
      </c>
      <c r="H25" s="16">
        <v>5000</v>
      </c>
      <c r="I25" s="44"/>
    </row>
    <row r="26" spans="1:9" ht="14.45" customHeight="1" x14ac:dyDescent="0.25">
      <c r="A26" s="45" t="s">
        <v>71</v>
      </c>
      <c r="B26" s="35"/>
      <c r="C26" s="36" t="s">
        <v>52</v>
      </c>
      <c r="D26" s="36" t="s">
        <v>53</v>
      </c>
      <c r="E26" s="36" t="s">
        <v>54</v>
      </c>
      <c r="F26" s="37" t="s">
        <v>55</v>
      </c>
      <c r="G26" s="37" t="s">
        <v>56</v>
      </c>
      <c r="H26" s="37" t="s">
        <v>57</v>
      </c>
      <c r="I26" s="46" t="s">
        <v>58</v>
      </c>
    </row>
    <row r="27" spans="1:9" ht="45" x14ac:dyDescent="0.25">
      <c r="A27" s="47" t="s">
        <v>1</v>
      </c>
      <c r="B27" s="25" t="s">
        <v>72</v>
      </c>
      <c r="C27" s="11"/>
      <c r="D27" s="12">
        <v>1</v>
      </c>
      <c r="E27" s="12">
        <v>0</v>
      </c>
      <c r="F27" s="18" t="s">
        <v>73</v>
      </c>
      <c r="G27" s="28">
        <v>45837</v>
      </c>
      <c r="H27" s="21">
        <v>2000</v>
      </c>
      <c r="I27" s="44"/>
    </row>
    <row r="28" spans="1:9" ht="30" customHeight="1" x14ac:dyDescent="0.25">
      <c r="A28" s="47" t="s">
        <v>3</v>
      </c>
      <c r="B28" s="25" t="s">
        <v>74</v>
      </c>
      <c r="C28" s="11"/>
      <c r="D28" s="12">
        <v>1</v>
      </c>
      <c r="E28" s="12">
        <v>1</v>
      </c>
      <c r="F28" s="18"/>
      <c r="G28" s="28"/>
      <c r="H28" s="21"/>
      <c r="I28" s="44"/>
    </row>
    <row r="29" spans="1:9" ht="60" x14ac:dyDescent="0.25">
      <c r="A29" s="47" t="s">
        <v>62</v>
      </c>
      <c r="B29" s="25" t="s">
        <v>75</v>
      </c>
      <c r="C29" s="11"/>
      <c r="D29" s="12">
        <v>3</v>
      </c>
      <c r="E29" s="12">
        <v>2</v>
      </c>
      <c r="F29" s="18"/>
      <c r="G29" s="20"/>
      <c r="H29" s="21"/>
      <c r="I29" s="44"/>
    </row>
    <row r="30" spans="1:9" ht="29.1" customHeight="1" x14ac:dyDescent="0.25">
      <c r="A30" s="47" t="s">
        <v>8</v>
      </c>
      <c r="B30" s="26" t="s">
        <v>76</v>
      </c>
      <c r="C30" s="11"/>
      <c r="D30" s="12">
        <v>0</v>
      </c>
      <c r="E30" s="12">
        <v>0</v>
      </c>
      <c r="F30" s="18" t="s">
        <v>77</v>
      </c>
      <c r="G30" s="17">
        <v>45838</v>
      </c>
      <c r="H30" s="21">
        <v>10000</v>
      </c>
      <c r="I30" s="44"/>
    </row>
    <row r="31" spans="1:9" ht="14.45" customHeight="1" x14ac:dyDescent="0.25">
      <c r="A31" s="45" t="s">
        <v>78</v>
      </c>
      <c r="B31" s="35"/>
      <c r="C31" s="36" t="s">
        <v>52</v>
      </c>
      <c r="D31" s="36" t="s">
        <v>53</v>
      </c>
      <c r="E31" s="36" t="s">
        <v>54</v>
      </c>
      <c r="F31" s="37" t="s">
        <v>55</v>
      </c>
      <c r="G31" s="37" t="s">
        <v>56</v>
      </c>
      <c r="H31" s="37" t="s">
        <v>57</v>
      </c>
      <c r="I31" s="46" t="s">
        <v>58</v>
      </c>
    </row>
    <row r="32" spans="1:9" ht="45" x14ac:dyDescent="0.25">
      <c r="A32" s="47" t="s">
        <v>1</v>
      </c>
      <c r="B32" s="25" t="s">
        <v>79</v>
      </c>
      <c r="C32" s="11"/>
      <c r="D32" s="12">
        <v>2</v>
      </c>
      <c r="E32" s="12">
        <v>2</v>
      </c>
      <c r="F32" s="18"/>
      <c r="G32" s="20"/>
      <c r="H32" s="21"/>
      <c r="I32" s="44"/>
    </row>
    <row r="33" spans="1:9" ht="29.1" customHeight="1" x14ac:dyDescent="0.25">
      <c r="A33" s="47" t="s">
        <v>3</v>
      </c>
      <c r="B33" s="25" t="s">
        <v>80</v>
      </c>
      <c r="C33" s="11"/>
      <c r="D33" s="12">
        <v>2</v>
      </c>
      <c r="E33" s="12">
        <v>1</v>
      </c>
      <c r="F33" s="18"/>
      <c r="G33" s="20"/>
      <c r="H33" s="21"/>
      <c r="I33" s="44"/>
    </row>
    <row r="34" spans="1:9" ht="80.099999999999994" customHeight="1" x14ac:dyDescent="0.25">
      <c r="A34" s="47" t="s">
        <v>62</v>
      </c>
      <c r="B34" s="25" t="s">
        <v>81</v>
      </c>
      <c r="C34" s="11"/>
      <c r="D34" s="12">
        <v>2</v>
      </c>
      <c r="E34" s="12">
        <v>1</v>
      </c>
      <c r="F34" s="18" t="s">
        <v>82</v>
      </c>
      <c r="G34" s="28">
        <v>45838</v>
      </c>
      <c r="H34" s="21">
        <v>2000</v>
      </c>
      <c r="I34" s="44"/>
    </row>
    <row r="35" spans="1:9" ht="45" x14ac:dyDescent="0.25">
      <c r="A35" s="47" t="s">
        <v>8</v>
      </c>
      <c r="B35" s="26" t="s">
        <v>83</v>
      </c>
      <c r="C35" s="11"/>
      <c r="D35" s="12">
        <v>1</v>
      </c>
      <c r="E35" s="12">
        <v>1</v>
      </c>
      <c r="F35" s="18"/>
      <c r="G35" s="20"/>
      <c r="H35" s="21"/>
      <c r="I35" s="44"/>
    </row>
    <row r="36" spans="1:9" ht="14.45" customHeight="1" x14ac:dyDescent="0.25">
      <c r="A36" s="45" t="s">
        <v>84</v>
      </c>
      <c r="B36" s="35"/>
      <c r="C36" s="36" t="s">
        <v>52</v>
      </c>
      <c r="D36" s="36" t="s">
        <v>53</v>
      </c>
      <c r="E36" s="36" t="s">
        <v>54</v>
      </c>
      <c r="F36" s="37" t="s">
        <v>55</v>
      </c>
      <c r="G36" s="37" t="s">
        <v>56</v>
      </c>
      <c r="H36" s="37" t="s">
        <v>57</v>
      </c>
      <c r="I36" s="46" t="s">
        <v>58</v>
      </c>
    </row>
    <row r="37" spans="1:9" ht="63" customHeight="1" x14ac:dyDescent="0.25">
      <c r="A37" s="42" t="s">
        <v>1</v>
      </c>
      <c r="B37" s="25" t="s">
        <v>85</v>
      </c>
      <c r="C37" s="11"/>
      <c r="D37" s="12">
        <v>1</v>
      </c>
      <c r="E37" s="12">
        <v>1</v>
      </c>
      <c r="F37" s="13"/>
      <c r="G37" s="13"/>
      <c r="H37" s="14"/>
      <c r="I37" s="48"/>
    </row>
    <row r="38" spans="1:9" ht="45" x14ac:dyDescent="0.25">
      <c r="A38" s="42" t="s">
        <v>3</v>
      </c>
      <c r="B38" s="25" t="s">
        <v>86</v>
      </c>
      <c r="C38" s="11"/>
      <c r="D38" s="12">
        <v>2</v>
      </c>
      <c r="E38" s="12">
        <v>2</v>
      </c>
      <c r="F38" s="13"/>
      <c r="G38" s="13"/>
      <c r="H38" s="14"/>
      <c r="I38" s="48"/>
    </row>
    <row r="39" spans="1:9" ht="60" x14ac:dyDescent="0.25">
      <c r="A39" s="42" t="s">
        <v>62</v>
      </c>
      <c r="B39" s="25" t="s">
        <v>87</v>
      </c>
      <c r="C39" s="11"/>
      <c r="D39" s="12">
        <v>2</v>
      </c>
      <c r="E39" s="12">
        <v>2</v>
      </c>
      <c r="F39" s="13"/>
      <c r="G39" s="13"/>
      <c r="H39" s="14"/>
      <c r="I39" s="48"/>
    </row>
    <row r="40" spans="1:9" ht="69.599999999999994" customHeight="1" x14ac:dyDescent="0.25">
      <c r="A40" s="42" t="s">
        <v>8</v>
      </c>
      <c r="B40" s="26" t="s">
        <v>88</v>
      </c>
      <c r="C40" s="11"/>
      <c r="D40" s="12">
        <v>3</v>
      </c>
      <c r="E40" s="12">
        <v>3</v>
      </c>
      <c r="F40" s="13"/>
      <c r="G40" s="13"/>
      <c r="H40" s="14"/>
      <c r="I40" s="48"/>
    </row>
    <row r="41" spans="1:9" ht="14.45" customHeight="1" x14ac:dyDescent="0.25">
      <c r="A41" s="49" t="s">
        <v>89</v>
      </c>
      <c r="B41" s="22"/>
      <c r="C41" s="23" t="s">
        <v>52</v>
      </c>
      <c r="D41" s="23" t="s">
        <v>53</v>
      </c>
      <c r="E41" s="23" t="s">
        <v>54</v>
      </c>
      <c r="F41" s="27" t="s">
        <v>55</v>
      </c>
      <c r="G41" s="24" t="s">
        <v>56</v>
      </c>
      <c r="H41" s="24" t="s">
        <v>57</v>
      </c>
      <c r="I41" s="50" t="s">
        <v>58</v>
      </c>
    </row>
    <row r="42" spans="1:9" ht="60" x14ac:dyDescent="0.25">
      <c r="A42" s="42" t="s">
        <v>1</v>
      </c>
      <c r="B42" s="25" t="s">
        <v>90</v>
      </c>
      <c r="C42" s="11"/>
      <c r="D42" s="12">
        <v>2</v>
      </c>
      <c r="E42" s="12">
        <v>1</v>
      </c>
      <c r="F42" s="13"/>
      <c r="G42" s="13"/>
      <c r="H42" s="14"/>
      <c r="I42" s="48"/>
    </row>
    <row r="43" spans="1:9" ht="60" x14ac:dyDescent="0.25">
      <c r="A43" s="42" t="s">
        <v>3</v>
      </c>
      <c r="B43" s="25" t="s">
        <v>91</v>
      </c>
      <c r="C43" s="11"/>
      <c r="D43" s="12">
        <v>2</v>
      </c>
      <c r="E43" s="12">
        <v>2</v>
      </c>
      <c r="F43" s="13"/>
      <c r="G43" s="13"/>
      <c r="H43" s="14"/>
      <c r="I43" s="48"/>
    </row>
    <row r="44" spans="1:9" ht="41.45" customHeight="1" x14ac:dyDescent="0.25">
      <c r="A44" s="42" t="s">
        <v>62</v>
      </c>
      <c r="B44" s="25" t="s">
        <v>92</v>
      </c>
      <c r="C44" s="11"/>
      <c r="D44" s="12">
        <v>1</v>
      </c>
      <c r="E44" s="12">
        <v>1</v>
      </c>
      <c r="F44" s="13" t="s">
        <v>93</v>
      </c>
      <c r="G44" s="29">
        <v>45838</v>
      </c>
      <c r="H44" s="14">
        <v>1000</v>
      </c>
      <c r="I44" s="48"/>
    </row>
    <row r="45" spans="1:9" ht="60" x14ac:dyDescent="0.25">
      <c r="A45" s="42" t="s">
        <v>8</v>
      </c>
      <c r="B45" s="26" t="s">
        <v>94</v>
      </c>
      <c r="C45" s="11"/>
      <c r="D45" s="12">
        <v>1</v>
      </c>
      <c r="E45" s="12">
        <v>1</v>
      </c>
      <c r="F45" s="13"/>
      <c r="G45" s="13"/>
      <c r="H45" s="14"/>
      <c r="I45" s="48"/>
    </row>
    <row r="46" spans="1:9" ht="14.45" customHeight="1" x14ac:dyDescent="0.25">
      <c r="A46" s="45" t="s">
        <v>95</v>
      </c>
      <c r="B46" s="35"/>
      <c r="C46" s="36" t="s">
        <v>52</v>
      </c>
      <c r="D46" s="36" t="s">
        <v>53</v>
      </c>
      <c r="E46" s="36" t="s">
        <v>54</v>
      </c>
      <c r="F46" s="37" t="s">
        <v>55</v>
      </c>
      <c r="G46" s="37" t="s">
        <v>56</v>
      </c>
      <c r="H46" s="37" t="s">
        <v>57</v>
      </c>
      <c r="I46" s="46" t="s">
        <v>58</v>
      </c>
    </row>
    <row r="47" spans="1:9" ht="60" x14ac:dyDescent="0.25">
      <c r="A47" s="42" t="s">
        <v>1</v>
      </c>
      <c r="B47" s="25" t="s">
        <v>96</v>
      </c>
      <c r="C47" s="11"/>
      <c r="D47" s="12">
        <v>2</v>
      </c>
      <c r="E47" s="12">
        <v>2</v>
      </c>
      <c r="F47" s="13"/>
      <c r="G47" s="13"/>
      <c r="H47" s="13"/>
      <c r="I47" s="48"/>
    </row>
    <row r="48" spans="1:9" ht="65.099999999999994" customHeight="1" x14ac:dyDescent="0.25">
      <c r="A48" s="42" t="s">
        <v>3</v>
      </c>
      <c r="B48" s="25" t="s">
        <v>97</v>
      </c>
      <c r="C48" s="11"/>
      <c r="D48" s="12">
        <v>2</v>
      </c>
      <c r="E48" s="12">
        <v>2</v>
      </c>
      <c r="F48" s="13"/>
      <c r="G48" s="13"/>
      <c r="H48" s="13"/>
      <c r="I48" s="48"/>
    </row>
    <row r="49" spans="1:9" ht="75" x14ac:dyDescent="0.25">
      <c r="A49" s="42" t="s">
        <v>62</v>
      </c>
      <c r="B49" s="25" t="s">
        <v>98</v>
      </c>
      <c r="C49" s="11"/>
      <c r="D49" s="12">
        <v>2</v>
      </c>
      <c r="E49" s="12">
        <v>3</v>
      </c>
      <c r="F49" s="13"/>
      <c r="G49" s="13"/>
      <c r="H49" s="13"/>
      <c r="I49" s="48"/>
    </row>
    <row r="50" spans="1:9" ht="75" customHeight="1" x14ac:dyDescent="0.25">
      <c r="A50" s="42" t="s">
        <v>8</v>
      </c>
      <c r="B50" s="38" t="s">
        <v>99</v>
      </c>
      <c r="C50" s="39"/>
      <c r="D50" s="12">
        <v>2</v>
      </c>
      <c r="E50" s="12">
        <v>2</v>
      </c>
      <c r="F50" s="13"/>
      <c r="G50" s="13"/>
      <c r="H50" s="13"/>
      <c r="I50" s="48"/>
    </row>
    <row r="51" spans="1:9" x14ac:dyDescent="0.25">
      <c r="A51" s="52"/>
      <c r="B51" s="40"/>
      <c r="C51" s="41" t="s">
        <v>100</v>
      </c>
      <c r="D51" s="36">
        <f>SUM(D17:D50)</f>
        <v>45</v>
      </c>
      <c r="E51" s="36">
        <f>SUM(E17:E50)</f>
        <v>38</v>
      </c>
      <c r="F51" s="37"/>
      <c r="G51" s="37" t="s">
        <v>101</v>
      </c>
      <c r="H51" s="37">
        <f>SUM(H17:H50)</f>
        <v>30000</v>
      </c>
      <c r="I51" s="46"/>
    </row>
    <row r="52" spans="1:9" x14ac:dyDescent="0.25">
      <c r="E52" s="3"/>
    </row>
    <row r="53" spans="1:9" x14ac:dyDescent="0.25">
      <c r="E53" s="3"/>
    </row>
  </sheetData>
  <mergeCells count="1">
    <mergeCell ref="A1:I1"/>
  </mergeCells>
  <pageMargins left="0.7" right="0.7" top="0.78740157499999996" bottom="0.78740157499999996" header="0.3" footer="0.3"/>
  <pageSetup paperSize="8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AEBC796-E620-465F-9316-2C18244B744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Symbols" iconId="0"/>
              <x14:cfIcon iconSet="4RedToBlack" iconId="1"/>
              <x14:cfIcon iconSet="3TrafficLights1" iconId="1"/>
              <x14:cfIcon iconSet="3TrafficLights1" iconId="2"/>
            </x14:iconSet>
          </x14:cfRule>
          <xm:sqref>A8:A11</xm:sqref>
        </x14:conditionalFormatting>
        <x14:conditionalFormatting xmlns:xm="http://schemas.microsoft.com/office/excel/2006/main">
          <x14:cfRule type="iconSet" priority="8" id="{8966263F-D1E5-4862-9E13-BF400C68B3C3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C49</xm:sqref>
        </x14:conditionalFormatting>
        <x14:conditionalFormatting xmlns:xm="http://schemas.microsoft.com/office/excel/2006/main">
          <x14:cfRule type="iconSet" priority="13" id="{DF9298D7-C108-45F2-9418-4992F9E795BA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Symbols" iconId="0"/>
              <x14:cfIcon iconSet="4RedToBlack" iconId="1"/>
              <x14:cfIcon iconSet="3TrafficLights1" iconId="1"/>
              <x14:cfIcon iconSet="3TrafficLights1" iconId="2"/>
            </x14:iconSet>
          </x14:cfRule>
          <xm:sqref>D17:E20 D22:E25 D27:E30 D32:E35 D37:E40 D42:E45 D47:E50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'platová tabulka'!$A$5:$A$11</xm:f>
          </x14:formula1>
          <xm:sqref>D5</xm:sqref>
        </x14:dataValidation>
        <x14:dataValidation type="list" operator="equal" allowBlank="1" showInputMessage="1" showErrorMessage="1" xr:uid="{00000000-0002-0000-0100-000001000000}">
          <x14:formula1>
            <xm:f>'platová tabulka'!B4:L4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"/>
  <sheetViews>
    <sheetView showGridLines="0" zoomScale="90" zoomScaleNormal="90" workbookViewId="0">
      <selection activeCell="G6" sqref="G6"/>
    </sheetView>
  </sheetViews>
  <sheetFormatPr defaultRowHeight="15" x14ac:dyDescent="0.25"/>
  <cols>
    <col min="1" max="1" width="16.28515625" customWidth="1"/>
    <col min="2" max="2" width="14.140625" customWidth="1"/>
    <col min="3" max="11" width="11.140625" customWidth="1"/>
    <col min="12" max="12" width="12.140625" customWidth="1"/>
    <col min="13" max="13" width="23.7109375" style="5" customWidth="1"/>
  </cols>
  <sheetData>
    <row r="1" spans="1:13" ht="20.100000000000001" customHeight="1" x14ac:dyDescent="0.25">
      <c r="A1" s="110" t="s">
        <v>102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3" ht="20.100000000000001" customHeight="1" x14ac:dyDescent="0.25">
      <c r="A2" s="111" t="s">
        <v>103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3" ht="35.25" customHeight="1" x14ac:dyDescent="0.25">
      <c r="A3" s="91" t="s">
        <v>104</v>
      </c>
      <c r="B3" s="92" t="s">
        <v>105</v>
      </c>
      <c r="C3" s="92" t="s">
        <v>106</v>
      </c>
      <c r="D3" s="92" t="s">
        <v>107</v>
      </c>
      <c r="E3" s="92" t="s">
        <v>108</v>
      </c>
      <c r="F3" s="92" t="s">
        <v>109</v>
      </c>
      <c r="G3" s="92" t="s">
        <v>110</v>
      </c>
      <c r="H3" s="92" t="s">
        <v>111</v>
      </c>
      <c r="I3" s="92" t="s">
        <v>112</v>
      </c>
      <c r="J3" s="92" t="s">
        <v>113</v>
      </c>
      <c r="K3" s="92" t="s">
        <v>114</v>
      </c>
      <c r="L3" s="93" t="s">
        <v>115</v>
      </c>
      <c r="M3" s="9" t="s">
        <v>116</v>
      </c>
    </row>
    <row r="4" spans="1:13" x14ac:dyDescent="0.25">
      <c r="A4" s="97"/>
      <c r="B4" s="98">
        <v>4</v>
      </c>
      <c r="C4" s="98">
        <v>5</v>
      </c>
      <c r="D4" s="98">
        <v>6</v>
      </c>
      <c r="E4" s="98">
        <v>7</v>
      </c>
      <c r="F4" s="98">
        <v>8</v>
      </c>
      <c r="G4" s="98">
        <v>9</v>
      </c>
      <c r="H4" s="98">
        <v>10</v>
      </c>
      <c r="I4" s="98">
        <v>11</v>
      </c>
      <c r="J4" s="98">
        <v>12</v>
      </c>
      <c r="K4" s="98">
        <v>13</v>
      </c>
      <c r="L4" s="99">
        <v>14</v>
      </c>
    </row>
    <row r="5" spans="1:13" x14ac:dyDescent="0.25">
      <c r="A5" s="100">
        <v>1</v>
      </c>
      <c r="B5" s="94">
        <v>16630</v>
      </c>
      <c r="C5" s="94">
        <v>18050</v>
      </c>
      <c r="D5" s="94">
        <v>19510</v>
      </c>
      <c r="E5" s="94">
        <v>21140</v>
      </c>
      <c r="F5" s="94">
        <v>26800</v>
      </c>
      <c r="G5" s="94">
        <v>33490</v>
      </c>
      <c r="H5" s="94">
        <v>33760</v>
      </c>
      <c r="I5" s="94">
        <v>34370</v>
      </c>
      <c r="J5" s="94">
        <v>35120</v>
      </c>
      <c r="K5" s="94">
        <v>35960</v>
      </c>
      <c r="L5" s="105">
        <v>37310</v>
      </c>
      <c r="M5" s="5" t="s">
        <v>117</v>
      </c>
    </row>
    <row r="6" spans="1:13" x14ac:dyDescent="0.25">
      <c r="A6" s="96">
        <v>2</v>
      </c>
      <c r="B6" s="95">
        <v>17240</v>
      </c>
      <c r="C6" s="95">
        <v>18690</v>
      </c>
      <c r="D6" s="95">
        <v>20320</v>
      </c>
      <c r="E6" s="95">
        <v>22000</v>
      </c>
      <c r="F6" s="95">
        <v>27570</v>
      </c>
      <c r="G6" s="95">
        <v>33770</v>
      </c>
      <c r="H6" s="95">
        <v>34080</v>
      </c>
      <c r="I6" s="95">
        <v>34980</v>
      </c>
      <c r="J6" s="95">
        <v>35850</v>
      </c>
      <c r="K6" s="95">
        <v>37050</v>
      </c>
      <c r="L6" s="106">
        <v>39050</v>
      </c>
      <c r="M6" s="5" t="s">
        <v>118</v>
      </c>
    </row>
    <row r="7" spans="1:13" x14ac:dyDescent="0.25">
      <c r="A7" s="100">
        <v>3</v>
      </c>
      <c r="B7" s="94">
        <v>18320</v>
      </c>
      <c r="C7" s="94">
        <v>19930</v>
      </c>
      <c r="D7" s="94">
        <v>21620</v>
      </c>
      <c r="E7" s="94">
        <v>23540</v>
      </c>
      <c r="F7" s="94">
        <v>28290</v>
      </c>
      <c r="G7" s="94">
        <v>34170</v>
      </c>
      <c r="H7" s="94">
        <v>34600</v>
      </c>
      <c r="I7" s="94">
        <v>35420</v>
      </c>
      <c r="J7" s="94">
        <v>37290</v>
      </c>
      <c r="K7" s="94">
        <v>38600</v>
      </c>
      <c r="L7" s="105">
        <v>41150</v>
      </c>
      <c r="M7" s="5" t="s">
        <v>119</v>
      </c>
    </row>
    <row r="8" spans="1:13" x14ac:dyDescent="0.25">
      <c r="A8" s="96">
        <v>4</v>
      </c>
      <c r="B8" s="95">
        <v>19590</v>
      </c>
      <c r="C8" s="95">
        <v>21270</v>
      </c>
      <c r="D8" s="95">
        <v>23120</v>
      </c>
      <c r="E8" s="95">
        <v>25020</v>
      </c>
      <c r="F8" s="95">
        <v>29590</v>
      </c>
      <c r="G8" s="95">
        <v>34880</v>
      </c>
      <c r="H8" s="95">
        <v>35670</v>
      </c>
      <c r="I8" s="95">
        <v>36750</v>
      </c>
      <c r="J8" s="95">
        <v>38850</v>
      </c>
      <c r="K8" s="95">
        <v>41440</v>
      </c>
      <c r="L8" s="106">
        <v>44560</v>
      </c>
      <c r="M8" s="5" t="s">
        <v>120</v>
      </c>
    </row>
    <row r="9" spans="1:13" x14ac:dyDescent="0.25">
      <c r="A9" s="100">
        <v>5</v>
      </c>
      <c r="B9" s="94">
        <v>20840</v>
      </c>
      <c r="C9" s="94">
        <v>22660</v>
      </c>
      <c r="D9" s="94">
        <v>24610</v>
      </c>
      <c r="E9" s="94">
        <v>26780</v>
      </c>
      <c r="F9" s="94">
        <v>30900</v>
      </c>
      <c r="G9" s="94">
        <v>35960</v>
      </c>
      <c r="H9" s="94">
        <v>36790</v>
      </c>
      <c r="I9" s="94">
        <v>38290</v>
      </c>
      <c r="J9" s="94">
        <v>41260</v>
      </c>
      <c r="K9" s="94">
        <v>44620</v>
      </c>
      <c r="L9" s="105">
        <v>48960</v>
      </c>
      <c r="M9" s="5" t="s">
        <v>121</v>
      </c>
    </row>
    <row r="10" spans="1:13" x14ac:dyDescent="0.25">
      <c r="A10" s="96">
        <v>6</v>
      </c>
      <c r="B10" s="95">
        <v>22610</v>
      </c>
      <c r="C10" s="95">
        <v>24590</v>
      </c>
      <c r="D10" s="95">
        <v>26640</v>
      </c>
      <c r="E10" s="95">
        <v>28950</v>
      </c>
      <c r="F10" s="95">
        <v>33090</v>
      </c>
      <c r="G10" s="95">
        <v>37810</v>
      </c>
      <c r="H10" s="95">
        <v>38840</v>
      </c>
      <c r="I10" s="95">
        <v>40420</v>
      </c>
      <c r="J10" s="95">
        <v>44710</v>
      </c>
      <c r="K10" s="95">
        <v>48300</v>
      </c>
      <c r="L10" s="106">
        <v>52920</v>
      </c>
      <c r="M10" s="5" t="s">
        <v>122</v>
      </c>
    </row>
    <row r="11" spans="1:13" x14ac:dyDescent="0.25">
      <c r="A11" s="100">
        <v>7</v>
      </c>
      <c r="B11" s="107">
        <v>23250</v>
      </c>
      <c r="C11" s="107">
        <v>25240</v>
      </c>
      <c r="D11" s="107">
        <v>27390</v>
      </c>
      <c r="E11" s="107">
        <v>29760</v>
      </c>
      <c r="F11" s="107">
        <v>34030</v>
      </c>
      <c r="G11" s="107">
        <v>38660</v>
      </c>
      <c r="H11" s="107">
        <v>39660</v>
      </c>
      <c r="I11" s="107">
        <v>41510</v>
      </c>
      <c r="J11" s="107">
        <v>45780</v>
      </c>
      <c r="K11" s="107">
        <v>49500</v>
      </c>
      <c r="L11" s="108">
        <v>54180</v>
      </c>
      <c r="M11" s="5" t="s">
        <v>123</v>
      </c>
    </row>
  </sheetData>
  <mergeCells count="2">
    <mergeCell ref="A1:L1"/>
    <mergeCell ref="A2:L2"/>
  </mergeCells>
  <pageMargins left="0.7" right="0.7" top="0.78740157499999996" bottom="0.78740157499999996" header="0.3" footer="0.3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AC6C446A9AEC4887B6240C14C150AE" ma:contentTypeVersion="29" ma:contentTypeDescription="Vytvoří nový dokument" ma:contentTypeScope="" ma:versionID="bde68a51544b347eb66d4afe3be71d77">
  <xsd:schema xmlns:xsd="http://www.w3.org/2001/XMLSchema" xmlns:xs="http://www.w3.org/2001/XMLSchema" xmlns:p="http://schemas.microsoft.com/office/2006/metadata/properties" xmlns:ns2="dd24b7f9-e3ee-43c2-949c-e36816f2a2d5" xmlns:ns3="f999670f-2a3f-4325-aa6f-19973f59f571" targetNamespace="http://schemas.microsoft.com/office/2006/metadata/properties" ma:root="true" ma:fieldsID="88f775fd1d3bccbf4ba4564c124eb636" ns2:_="" ns3:_="">
    <xsd:import namespace="dd24b7f9-e3ee-43c2-949c-e36816f2a2d5"/>
    <xsd:import namespace="f999670f-2a3f-4325-aa6f-19973f59f57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4b7f9-e3ee-43c2-949c-e36816f2a2d5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9670f-2a3f-4325-aa6f-19973f59f571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dd24b7f9-e3ee-43c2-949c-e36816f2a2d5" xsi:nil="true"/>
    <Templates xmlns="dd24b7f9-e3ee-43c2-949c-e36816f2a2d5" xsi:nil="true"/>
    <Members xmlns="dd24b7f9-e3ee-43c2-949c-e36816f2a2d5">
      <UserInfo>
        <DisplayName/>
        <AccountId xsi:nil="true"/>
        <AccountType/>
      </UserInfo>
    </Members>
    <Invited_Members xmlns="dd24b7f9-e3ee-43c2-949c-e36816f2a2d5" xsi:nil="true"/>
    <IsNotebookLocked xmlns="dd24b7f9-e3ee-43c2-949c-e36816f2a2d5" xsi:nil="true"/>
    <CultureName xmlns="dd24b7f9-e3ee-43c2-949c-e36816f2a2d5" xsi:nil="true"/>
    <Owner xmlns="dd24b7f9-e3ee-43c2-949c-e36816f2a2d5">
      <UserInfo>
        <DisplayName/>
        <AccountId xsi:nil="true"/>
        <AccountType/>
      </UserInfo>
    </Owner>
    <Leaders xmlns="dd24b7f9-e3ee-43c2-949c-e36816f2a2d5">
      <UserInfo>
        <DisplayName/>
        <AccountId xsi:nil="true"/>
        <AccountType/>
      </UserInfo>
    </Leaders>
    <Member_Groups xmlns="dd24b7f9-e3ee-43c2-949c-e36816f2a2d5">
      <UserInfo>
        <DisplayName/>
        <AccountId xsi:nil="true"/>
        <AccountType/>
      </UserInfo>
    </Member_Groups>
    <NotebookType xmlns="dd24b7f9-e3ee-43c2-949c-e36816f2a2d5" xsi:nil="true"/>
    <DefaultSectionNames xmlns="dd24b7f9-e3ee-43c2-949c-e36816f2a2d5" xsi:nil="true"/>
    <Is_Collaboration_Space_Locked xmlns="dd24b7f9-e3ee-43c2-949c-e36816f2a2d5" xsi:nil="true"/>
    <LMS_Mappings xmlns="dd24b7f9-e3ee-43c2-949c-e36816f2a2d5" xsi:nil="true"/>
    <Has_Leaders_Only_SectionGroup xmlns="dd24b7f9-e3ee-43c2-949c-e36816f2a2d5" xsi:nil="true"/>
    <Invited_Leaders xmlns="dd24b7f9-e3ee-43c2-949c-e36816f2a2d5" xsi:nil="true"/>
    <Distribution_Groups xmlns="dd24b7f9-e3ee-43c2-949c-e36816f2a2d5" xsi:nil="true"/>
    <Math_Settings xmlns="dd24b7f9-e3ee-43c2-949c-e36816f2a2d5" xsi:nil="true"/>
    <Self_Registration_Enabled xmlns="dd24b7f9-e3ee-43c2-949c-e36816f2a2d5" xsi:nil="true"/>
    <AppVersion xmlns="dd24b7f9-e3ee-43c2-949c-e36816f2a2d5" xsi:nil="true"/>
    <TeamsChannelId xmlns="dd24b7f9-e3ee-43c2-949c-e36816f2a2d5" xsi:nil="true"/>
  </documentManagement>
</p:properties>
</file>

<file path=customXml/itemProps1.xml><?xml version="1.0" encoding="utf-8"?>
<ds:datastoreItem xmlns:ds="http://schemas.openxmlformats.org/officeDocument/2006/customXml" ds:itemID="{33FAC4BE-16C3-47B7-8763-00DED4784F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4b7f9-e3ee-43c2-949c-e36816f2a2d5"/>
    <ds:schemaRef ds:uri="f999670f-2a3f-4325-aa6f-19973f59f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32F56D-0D75-4210-A943-88F90770FC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D4113C-FEB6-46F7-A570-A5ACB567336C}">
  <ds:schemaRefs>
    <ds:schemaRef ds:uri="http://schemas.microsoft.com/office/2006/metadata/properties"/>
    <ds:schemaRef ds:uri="http://schemas.microsoft.com/office/infopath/2007/PartnerControls"/>
    <ds:schemaRef ds:uri="dd24b7f9-e3ee-43c2-949c-e36816f2a2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legenda</vt:lpstr>
      <vt:lpstr>osobní příplatek a odměny</vt:lpstr>
      <vt:lpstr>platová tabulka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Běťáková Martina</dc:creator>
  <cp:keywords/>
  <dc:description/>
  <cp:lastModifiedBy>Pouzarová Marcela</cp:lastModifiedBy>
  <cp:revision/>
  <dcterms:created xsi:type="dcterms:W3CDTF">2021-09-26T10:25:21Z</dcterms:created>
  <dcterms:modified xsi:type="dcterms:W3CDTF">2025-05-15T09:51:41Z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0x01010015AC6C446A9AEC4887B6240C14C150AE</vt:lpwstr>
  </property>
</Properties>
</file>